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esktop\GFI 2024\"/>
    </mc:Choice>
  </mc:AlternateContent>
  <xr:revisionPtr revIDLastSave="0" documentId="8_{D182D76A-4ED1-4631-8789-1656AE5FCC8D}" xr6:coauthVersionLast="47" xr6:coauthVersionMax="47" xr10:uidLastSave="{00000000-0000-0000-0000-000000000000}"/>
  <workbookProtection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8" l="1"/>
  <c r="D18" i="8"/>
  <c r="D6" i="8"/>
  <c r="D26" i="8"/>
  <c r="D36" i="8"/>
  <c r="D24" i="8"/>
  <c r="D42" i="8"/>
  <c r="D44" i="8"/>
  <c r="D50" i="8"/>
  <c r="D55" i="8"/>
  <c r="D60" i="8"/>
  <c r="D65" i="8"/>
  <c r="D70" i="8"/>
  <c r="D75" i="8"/>
  <c r="D80" i="8"/>
  <c r="D85" i="8"/>
  <c r="D49" i="8"/>
  <c r="D90" i="8"/>
  <c r="D95" i="8"/>
  <c r="D43" i="8"/>
  <c r="D101" i="8"/>
  <c r="K1451" i="9"/>
  <c r="L1448" i="9"/>
  <c r="J1448"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D114" i="6"/>
  <c r="E115" i="6"/>
  <c r="E118" i="6"/>
  <c r="E122" i="6"/>
  <c r="E114" i="6"/>
  <c r="D130" i="6"/>
  <c r="D129" i="6"/>
  <c r="E130" i="6"/>
  <c r="E129" i="6"/>
  <c r="D141" i="6"/>
  <c r="E141" i="6"/>
  <c r="G318" i="9"/>
  <c r="F318" i="9"/>
  <c r="E318" i="9"/>
  <c r="B318" i="9"/>
  <c r="F317" i="9"/>
  <c r="E317" i="9"/>
  <c r="D7" i="7"/>
  <c r="D14" i="7"/>
  <c r="D6" i="7"/>
  <c r="D23" i="7"/>
  <c r="D30" i="7"/>
  <c r="D22" i="7"/>
  <c r="D5" i="7"/>
  <c r="E7" i="7"/>
  <c r="E14" i="7"/>
  <c r="E6" i="7"/>
  <c r="E23" i="7"/>
  <c r="E30" i="7"/>
  <c r="E22" i="7"/>
  <c r="E5" i="7"/>
  <c r="D39" i="7"/>
  <c r="D44" i="7"/>
  <c r="D38" i="7"/>
  <c r="E39" i="7"/>
  <c r="E44" i="7"/>
  <c r="E38" i="7"/>
  <c r="G316" i="9"/>
  <c r="F316" i="9"/>
  <c r="E316" i="9"/>
  <c r="B316" i="9"/>
  <c r="F315" i="9"/>
  <c r="E315" i="9"/>
  <c r="G314" i="9"/>
  <c r="F314" i="9"/>
  <c r="E314" i="9"/>
  <c r="B314" i="9"/>
  <c r="G313" i="9"/>
  <c r="F313" i="9"/>
  <c r="E313" i="9"/>
  <c r="B313" i="9"/>
  <c r="F312" i="9"/>
  <c r="E312" i="9"/>
  <c r="E207" i="5"/>
  <c r="E224" i="5"/>
  <c r="E206" i="5"/>
  <c r="H311" i="9"/>
  <c r="D207" i="5"/>
  <c r="D224" i="5"/>
  <c r="D206" i="5"/>
  <c r="G311" i="9"/>
  <c r="F311" i="9"/>
  <c r="E311" i="9"/>
  <c r="B311" i="9"/>
  <c r="E191" i="5"/>
  <c r="E198" i="5"/>
  <c r="E190" i="5"/>
  <c r="H310" i="9"/>
  <c r="D191" i="5"/>
  <c r="D198" i="5"/>
  <c r="D190" i="5"/>
  <c r="G310" i="9"/>
  <c r="F310" i="9"/>
  <c r="E310" i="9"/>
  <c r="B310" i="9"/>
  <c r="H309" i="9"/>
  <c r="G309" i="9"/>
  <c r="F309" i="9"/>
  <c r="E309" i="9"/>
  <c r="B309" i="9"/>
  <c r="E180" i="5"/>
  <c r="E177" i="5"/>
  <c r="H308" i="9"/>
  <c r="D180" i="5"/>
  <c r="D177" i="5"/>
  <c r="G308" i="9"/>
  <c r="F308" i="9"/>
  <c r="E308" i="9"/>
  <c r="B308" i="9"/>
  <c r="H307" i="9"/>
  <c r="G307" i="9"/>
  <c r="F307" i="9"/>
  <c r="E307" i="9"/>
  <c r="B307" i="9"/>
  <c r="H306" i="9"/>
  <c r="G306" i="9"/>
  <c r="F306" i="9"/>
  <c r="E306" i="9"/>
  <c r="B306" i="9"/>
  <c r="H305" i="9"/>
  <c r="G305" i="9"/>
  <c r="F305" i="9"/>
  <c r="E305" i="9"/>
  <c r="B305" i="9"/>
  <c r="H304" i="9"/>
  <c r="G304" i="9"/>
  <c r="F304" i="9"/>
  <c r="E304" i="9"/>
  <c r="B304" i="9"/>
  <c r="H303" i="9"/>
  <c r="G303" i="9"/>
  <c r="F303" i="9"/>
  <c r="E303" i="9"/>
  <c r="B303" i="9" s="1"/>
  <c r="H302" i="9"/>
  <c r="G302" i="9"/>
  <c r="F302" i="9"/>
  <c r="E302" i="9"/>
  <c r="B302" i="9"/>
  <c r="H301" i="9"/>
  <c r="G301" i="9"/>
  <c r="F301" i="9"/>
  <c r="E301" i="9"/>
  <c r="B301" i="9"/>
  <c r="H300" i="9"/>
  <c r="G300" i="9"/>
  <c r="F300" i="9"/>
  <c r="E300" i="9"/>
  <c r="B300" i="9" s="1"/>
  <c r="H299" i="9"/>
  <c r="G299" i="9"/>
  <c r="F299" i="9"/>
  <c r="E299" i="9"/>
  <c r="B299" i="9"/>
  <c r="H298" i="9"/>
  <c r="G298" i="9"/>
  <c r="F298" i="9"/>
  <c r="E298" i="9"/>
  <c r="B298" i="9" s="1"/>
  <c r="H297" i="9"/>
  <c r="G297" i="9"/>
  <c r="F297" i="9"/>
  <c r="E297" i="9"/>
  <c r="B297" i="9"/>
  <c r="H296" i="9"/>
  <c r="G296" i="9"/>
  <c r="F296" i="9"/>
  <c r="E296" i="9"/>
  <c r="B296" i="9"/>
  <c r="H295" i="9"/>
  <c r="G295" i="9"/>
  <c r="F295" i="9"/>
  <c r="E295" i="9"/>
  <c r="B295" i="9"/>
  <c r="H294" i="9"/>
  <c r="G294" i="9"/>
  <c r="F294" i="9"/>
  <c r="E294" i="9"/>
  <c r="B294" i="9"/>
  <c r="H293" i="9"/>
  <c r="G293" i="9"/>
  <c r="F293" i="9"/>
  <c r="E293" i="9"/>
  <c r="B293" i="9"/>
  <c r="H292" i="9"/>
  <c r="G292" i="9"/>
  <c r="F292" i="9"/>
  <c r="E292" i="9"/>
  <c r="B292" i="9"/>
  <c r="E149" i="5"/>
  <c r="H291" i="9"/>
  <c r="D149" i="5"/>
  <c r="G291" i="9"/>
  <c r="F291" i="9"/>
  <c r="E291" i="9"/>
  <c r="B291" i="9"/>
  <c r="E88" i="5"/>
  <c r="E106" i="5"/>
  <c r="H290" i="9"/>
  <c r="D88" i="5"/>
  <c r="D106" i="5"/>
  <c r="G290" i="9"/>
  <c r="F290" i="9"/>
  <c r="E290" i="9"/>
  <c r="B290" i="9"/>
  <c r="H289" i="9"/>
  <c r="G289" i="9"/>
  <c r="F289" i="9"/>
  <c r="E289" i="9"/>
  <c r="B289" i="9"/>
  <c r="H288" i="9"/>
  <c r="G288" i="9"/>
  <c r="F288" i="9"/>
  <c r="E288" i="9"/>
  <c r="B288" i="9"/>
  <c r="H287" i="9"/>
  <c r="G287" i="9"/>
  <c r="F287" i="9"/>
  <c r="E287" i="9"/>
  <c r="E277" i="9" s="1"/>
  <c r="I8" i="3" s="1"/>
  <c r="B287" i="9"/>
  <c r="H286" i="9"/>
  <c r="G286" i="9"/>
  <c r="F286" i="9"/>
  <c r="E286" i="9"/>
  <c r="B286" i="9"/>
  <c r="D8" i="5"/>
  <c r="D13" i="5"/>
  <c r="D19" i="5"/>
  <c r="D29" i="5"/>
  <c r="D35" i="5"/>
  <c r="D41" i="5"/>
  <c r="D45" i="5"/>
  <c r="D12" i="5"/>
  <c r="D52" i="5"/>
  <c r="D56" i="5"/>
  <c r="D63" i="5"/>
  <c r="D7" i="5"/>
  <c r="D70" i="5"/>
  <c r="D69" i="5"/>
  <c r="D79" i="5"/>
  <c r="D78" i="5"/>
  <c r="D87" i="5"/>
  <c r="D119" i="5"/>
  <c r="D126" i="5"/>
  <c r="D118" i="5"/>
  <c r="D135" i="5"/>
  <c r="D142" i="5"/>
  <c r="D134" i="5"/>
  <c r="D146" i="5"/>
  <c r="D164" i="5"/>
  <c r="D170" i="5"/>
  <c r="D68" i="5"/>
  <c r="D6" i="5"/>
  <c r="E8" i="5"/>
  <c r="E13" i="5"/>
  <c r="E19" i="5"/>
  <c r="E29" i="5"/>
  <c r="E35" i="5"/>
  <c r="E41" i="5"/>
  <c r="E45" i="5"/>
  <c r="E12" i="5"/>
  <c r="E52" i="5"/>
  <c r="E56" i="5"/>
  <c r="E63" i="5"/>
  <c r="E7" i="5"/>
  <c r="E70" i="5"/>
  <c r="E69" i="5"/>
  <c r="E79" i="5"/>
  <c r="E78" i="5"/>
  <c r="E87" i="5"/>
  <c r="E119" i="5"/>
  <c r="E126" i="5"/>
  <c r="E118" i="5"/>
  <c r="E135" i="5"/>
  <c r="E142" i="5"/>
  <c r="E134" i="5"/>
  <c r="E146" i="5"/>
  <c r="E164" i="5"/>
  <c r="E170" i="5"/>
  <c r="E68" i="5"/>
  <c r="E6" i="5"/>
  <c r="D234" i="5"/>
  <c r="D176" i="5"/>
  <c r="D239" i="5"/>
  <c r="D242" i="5"/>
  <c r="D238" i="5"/>
  <c r="D246" i="5"/>
  <c r="D250" i="5"/>
  <c r="D245" i="5"/>
  <c r="D237" i="5"/>
  <c r="D175" i="5"/>
  <c r="E234" i="5"/>
  <c r="E176" i="5"/>
  <c r="E239" i="5"/>
  <c r="E242" i="5"/>
  <c r="E238" i="5"/>
  <c r="E246" i="5"/>
  <c r="E250" i="5"/>
  <c r="E245" i="5"/>
  <c r="E237" i="5"/>
  <c r="E175" i="5"/>
  <c r="D259" i="5"/>
  <c r="D258" i="5"/>
  <c r="E259" i="5"/>
  <c r="E258" i="5"/>
  <c r="G285" i="9"/>
  <c r="F285" i="9"/>
  <c r="E285" i="9"/>
  <c r="B285" i="9"/>
  <c r="H284" i="9"/>
  <c r="G284" i="9"/>
  <c r="F284" i="9"/>
  <c r="E284" i="9"/>
  <c r="B284" i="9"/>
  <c r="H283" i="9"/>
  <c r="G283" i="9"/>
  <c r="F283" i="9"/>
  <c r="E283" i="9"/>
  <c r="B283" i="9"/>
  <c r="H282" i="9"/>
  <c r="G282" i="9"/>
  <c r="F282" i="9"/>
  <c r="E282" i="9"/>
  <c r="B282" i="9"/>
  <c r="I3" i="9"/>
  <c r="G281" i="9"/>
  <c r="F281" i="9"/>
  <c r="E281" i="9"/>
  <c r="B281" i="9"/>
  <c r="G280" i="9"/>
  <c r="F280" i="9"/>
  <c r="E280" i="9"/>
  <c r="B280" i="9"/>
  <c r="O3" i="9"/>
  <c r="G279" i="9"/>
  <c r="F279" i="9"/>
  <c r="E279" i="9"/>
  <c r="B279" i="9"/>
  <c r="H278" i="9"/>
  <c r="G278" i="9"/>
  <c r="F278" i="9"/>
  <c r="E278" i="9"/>
  <c r="B278" i="9"/>
  <c r="F277" i="9"/>
  <c r="D8" i="4"/>
  <c r="D17" i="4"/>
  <c r="D23" i="4"/>
  <c r="D29" i="4"/>
  <c r="D37" i="4"/>
  <c r="D40" i="4"/>
  <c r="D7" i="4"/>
  <c r="D45" i="4"/>
  <c r="D44" i="4"/>
  <c r="D51" i="4"/>
  <c r="D54" i="4"/>
  <c r="D59" i="4"/>
  <c r="D62" i="4"/>
  <c r="D65" i="4"/>
  <c r="D68" i="4"/>
  <c r="D71" i="4"/>
  <c r="D74" i="4"/>
  <c r="D77" i="4"/>
  <c r="D50" i="4"/>
  <c r="D83" i="4"/>
  <c r="D91" i="4"/>
  <c r="D98" i="4"/>
  <c r="D82" i="4"/>
  <c r="D107" i="4"/>
  <c r="D112" i="4"/>
  <c r="D120" i="4"/>
  <c r="D106" i="4"/>
  <c r="D125" i="4"/>
  <c r="D128" i="4"/>
  <c r="D124" i="4"/>
  <c r="D134" i="4"/>
  <c r="D133" i="4"/>
  <c r="D140" i="4"/>
  <c r="D139" i="4"/>
  <c r="D6" i="4"/>
  <c r="E8" i="4"/>
  <c r="E17" i="4"/>
  <c r="E23" i="4"/>
  <c r="E29" i="4"/>
  <c r="E37" i="4"/>
  <c r="E40" i="4"/>
  <c r="E7" i="4"/>
  <c r="E45" i="4"/>
  <c r="E44" i="4"/>
  <c r="E51" i="4"/>
  <c r="E54" i="4"/>
  <c r="E59" i="4"/>
  <c r="E62" i="4"/>
  <c r="E65" i="4"/>
  <c r="E68" i="4"/>
  <c r="E71" i="4"/>
  <c r="E74" i="4"/>
  <c r="E77" i="4"/>
  <c r="E50" i="4"/>
  <c r="E83" i="4"/>
  <c r="E91" i="4"/>
  <c r="E98" i="4"/>
  <c r="E82" i="4"/>
  <c r="E107" i="4"/>
  <c r="E112" i="4"/>
  <c r="E106" i="4" s="1"/>
  <c r="E120" i="4"/>
  <c r="E125" i="4"/>
  <c r="E128" i="4"/>
  <c r="E124" i="4"/>
  <c r="D120" i="1" s="1"/>
  <c r="E134" i="4"/>
  <c r="E133" i="4" s="1"/>
  <c r="E140" i="4"/>
  <c r="E139" i="4"/>
  <c r="D153" i="4"/>
  <c r="D159" i="4"/>
  <c r="D152" i="4"/>
  <c r="D164" i="4"/>
  <c r="D169" i="4"/>
  <c r="D177" i="4"/>
  <c r="D188" i="4"/>
  <c r="D163" i="4"/>
  <c r="D197" i="4"/>
  <c r="D202" i="4"/>
  <c r="D210" i="4"/>
  <c r="D196" i="4"/>
  <c r="D216" i="4"/>
  <c r="D219" i="4"/>
  <c r="D215" i="4"/>
  <c r="D225" i="4"/>
  <c r="D228" i="4"/>
  <c r="D231" i="4"/>
  <c r="D236" i="4"/>
  <c r="D240" i="4"/>
  <c r="D244" i="4"/>
  <c r="D247" i="4"/>
  <c r="D224" i="4"/>
  <c r="D253" i="4"/>
  <c r="D259" i="4"/>
  <c r="D252" i="4"/>
  <c r="D264" i="4"/>
  <c r="D268" i="4"/>
  <c r="D273" i="4"/>
  <c r="D279" i="4"/>
  <c r="D263" i="4"/>
  <c r="D151" i="4"/>
  <c r="E153" i="4"/>
  <c r="E159" i="4"/>
  <c r="E152" i="4"/>
  <c r="E164" i="4"/>
  <c r="E169" i="4"/>
  <c r="E177" i="4"/>
  <c r="E188" i="4"/>
  <c r="E163" i="4"/>
  <c r="E197" i="4"/>
  <c r="E202" i="4"/>
  <c r="E210" i="4"/>
  <c r="E196" i="4"/>
  <c r="E216" i="4"/>
  <c r="E219" i="4"/>
  <c r="E215" i="4"/>
  <c r="E225" i="4"/>
  <c r="E228" i="4"/>
  <c r="E231" i="4"/>
  <c r="E236" i="4"/>
  <c r="E240" i="4"/>
  <c r="E244" i="4"/>
  <c r="E247" i="4"/>
  <c r="E224" i="4"/>
  <c r="E253" i="4"/>
  <c r="E259" i="4"/>
  <c r="E252" i="4"/>
  <c r="E264" i="4"/>
  <c r="E268" i="4"/>
  <c r="E273" i="4"/>
  <c r="E279" i="4"/>
  <c r="E263" i="4"/>
  <c r="E151" i="4"/>
  <c r="D287" i="4"/>
  <c r="E287" i="4"/>
  <c r="D288" i="4"/>
  <c r="E288" i="4"/>
  <c r="D289" i="4"/>
  <c r="E289" i="4"/>
  <c r="D290" i="4"/>
  <c r="D291" i="4"/>
  <c r="D300" i="4"/>
  <c r="D304" i="4"/>
  <c r="D299" i="4"/>
  <c r="D312" i="4"/>
  <c r="D317" i="4"/>
  <c r="D326" i="4"/>
  <c r="D331" i="4"/>
  <c r="D336" i="4"/>
  <c r="D339" i="4"/>
  <c r="D311" i="4"/>
  <c r="D345" i="4"/>
  <c r="D344" i="4"/>
  <c r="D348" i="4"/>
  <c r="D298" i="4"/>
  <c r="E300" i="4"/>
  <c r="E304" i="4"/>
  <c r="E299" i="4"/>
  <c r="E312" i="4"/>
  <c r="E317" i="4"/>
  <c r="E326" i="4"/>
  <c r="E331" i="4"/>
  <c r="E336" i="4"/>
  <c r="E339" i="4"/>
  <c r="E311" i="4"/>
  <c r="E345" i="4"/>
  <c r="E344" i="4"/>
  <c r="E348" i="4"/>
  <c r="E298" i="4"/>
  <c r="D352" i="4"/>
  <c r="D356" i="4"/>
  <c r="D351" i="4"/>
  <c r="D364" i="4"/>
  <c r="D369" i="4"/>
  <c r="D378" i="4"/>
  <c r="D383" i="4"/>
  <c r="D388" i="4"/>
  <c r="D391" i="4"/>
  <c r="D363" i="4"/>
  <c r="D397" i="4"/>
  <c r="D396" i="4"/>
  <c r="D400" i="4"/>
  <c r="D402" i="4"/>
  <c r="D350" i="4"/>
  <c r="E352" i="4"/>
  <c r="E356" i="4"/>
  <c r="E351" i="4"/>
  <c r="E364" i="4"/>
  <c r="E369" i="4"/>
  <c r="E378" i="4"/>
  <c r="E383" i="4"/>
  <c r="E388" i="4"/>
  <c r="E391" i="4"/>
  <c r="E363" i="4"/>
  <c r="E397" i="4"/>
  <c r="E396" i="4"/>
  <c r="E400" i="4"/>
  <c r="E402" i="4"/>
  <c r="E350" i="4"/>
  <c r="D407" i="4"/>
  <c r="E407" i="4"/>
  <c r="D408" i="4"/>
  <c r="E408" i="4"/>
  <c r="D412" i="4"/>
  <c r="D413" i="4"/>
  <c r="E413" i="4"/>
  <c r="D414" i="4"/>
  <c r="D415" i="4"/>
  <c r="D416" i="4"/>
  <c r="E416" i="4"/>
  <c r="D417" i="4"/>
  <c r="E417" i="4"/>
  <c r="D418" i="4"/>
  <c r="E418" i="4"/>
  <c r="D422" i="4"/>
  <c r="D427" i="4"/>
  <c r="D430" i="4"/>
  <c r="D435" i="4"/>
  <c r="D442" i="4"/>
  <c r="D447" i="4"/>
  <c r="D455" i="4"/>
  <c r="D421" i="4"/>
  <c r="D460" i="4"/>
  <c r="D463" i="4"/>
  <c r="D466" i="4"/>
  <c r="D469" i="4"/>
  <c r="D459" i="4"/>
  <c r="D473" i="4"/>
  <c r="D478" i="4"/>
  <c r="D481" i="4"/>
  <c r="D472" i="4"/>
  <c r="D485" i="4"/>
  <c r="D490" i="4"/>
  <c r="D495" i="4"/>
  <c r="D502" i="4"/>
  <c r="D507" i="4"/>
  <c r="D484" i="4"/>
  <c r="D516" i="4"/>
  <c r="D519" i="4"/>
  <c r="D522" i="4"/>
  <c r="D525" i="4"/>
  <c r="D515" i="4"/>
  <c r="D420" i="4"/>
  <c r="E422" i="4"/>
  <c r="E427" i="4"/>
  <c r="E430" i="4"/>
  <c r="E435" i="4"/>
  <c r="E442" i="4"/>
  <c r="E447" i="4"/>
  <c r="E455" i="4"/>
  <c r="E421" i="4"/>
  <c r="E460" i="4"/>
  <c r="E463" i="4"/>
  <c r="E466" i="4"/>
  <c r="E469" i="4"/>
  <c r="E459" i="4"/>
  <c r="E473" i="4"/>
  <c r="E478" i="4"/>
  <c r="E481" i="4"/>
  <c r="E472" i="4"/>
  <c r="E485" i="4"/>
  <c r="E490" i="4"/>
  <c r="E495" i="4"/>
  <c r="E502" i="4"/>
  <c r="E507" i="4"/>
  <c r="E484" i="4"/>
  <c r="E516" i="4"/>
  <c r="E519" i="4"/>
  <c r="E522" i="4"/>
  <c r="E525" i="4"/>
  <c r="E515" i="4"/>
  <c r="E420" i="4"/>
  <c r="D530" i="4"/>
  <c r="D535" i="4"/>
  <c r="D538" i="4"/>
  <c r="D543" i="4"/>
  <c r="D550" i="4"/>
  <c r="D555" i="4"/>
  <c r="D563" i="4"/>
  <c r="D529" i="4"/>
  <c r="D568" i="4"/>
  <c r="D571" i="4"/>
  <c r="D574" i="4"/>
  <c r="D577" i="4"/>
  <c r="D567" i="4"/>
  <c r="D581" i="4"/>
  <c r="D585" i="4"/>
  <c r="D587" i="4"/>
  <c r="D590" i="4"/>
  <c r="D580" i="4"/>
  <c r="D594" i="4"/>
  <c r="D599" i="4"/>
  <c r="D603" i="4"/>
  <c r="D605" i="4"/>
  <c r="D612" i="4"/>
  <c r="D617" i="4"/>
  <c r="D593" i="4"/>
  <c r="D626" i="4"/>
  <c r="D629" i="4"/>
  <c r="D632" i="4"/>
  <c r="D625" i="4"/>
  <c r="D528" i="4"/>
  <c r="E530" i="4"/>
  <c r="E535" i="4"/>
  <c r="E538" i="4"/>
  <c r="E543" i="4"/>
  <c r="E550" i="4"/>
  <c r="E555" i="4"/>
  <c r="E563" i="4"/>
  <c r="E529" i="4"/>
  <c r="E568" i="4"/>
  <c r="E571" i="4"/>
  <c r="E574" i="4"/>
  <c r="E577" i="4"/>
  <c r="E567" i="4"/>
  <c r="E581" i="4"/>
  <c r="E585" i="4"/>
  <c r="E587" i="4"/>
  <c r="E590" i="4"/>
  <c r="E580" i="4"/>
  <c r="E594" i="4"/>
  <c r="E599" i="4"/>
  <c r="E603" i="4"/>
  <c r="E605" i="4"/>
  <c r="E612" i="4"/>
  <c r="E617" i="4"/>
  <c r="E593" i="4"/>
  <c r="E626" i="4"/>
  <c r="E629" i="4"/>
  <c r="E632" i="4"/>
  <c r="E625" i="4"/>
  <c r="E528" i="4"/>
  <c r="D635" i="4"/>
  <c r="E635" i="4"/>
  <c r="D636" i="4"/>
  <c r="E636" i="4"/>
  <c r="D639" i="4"/>
  <c r="D640" i="4"/>
  <c r="E640" i="4"/>
  <c r="D641" i="4"/>
  <c r="D642" i="4"/>
  <c r="D643" i="4"/>
  <c r="E643" i="4"/>
  <c r="D644" i="4"/>
  <c r="E644" i="4"/>
  <c r="D645" i="4"/>
  <c r="D646" i="4"/>
  <c r="D652" i="4"/>
  <c r="E652" i="4"/>
  <c r="F276" i="9"/>
  <c r="L275" i="9"/>
  <c r="H275" i="9"/>
  <c r="G275" i="9"/>
  <c r="F275" i="9"/>
  <c r="E275" i="9"/>
  <c r="B275" i="9"/>
  <c r="C2" i="1"/>
  <c r="C3" i="1"/>
  <c r="D3" i="1"/>
  <c r="C4" i="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C103" i="1"/>
  <c r="D103" i="1"/>
  <c r="C104" i="1"/>
  <c r="D104" i="1"/>
  <c r="C105" i="1"/>
  <c r="D105" i="1"/>
  <c r="C106" i="1"/>
  <c r="D106" i="1"/>
  <c r="C107" i="1"/>
  <c r="D107" i="1"/>
  <c r="C108" i="1"/>
  <c r="C109" i="1"/>
  <c r="D109" i="1"/>
  <c r="C110" i="1"/>
  <c r="D110" i="1"/>
  <c r="C111" i="1"/>
  <c r="D111" i="1"/>
  <c r="C112" i="1"/>
  <c r="D112" i="1"/>
  <c r="C113" i="1"/>
  <c r="D113" i="1"/>
  <c r="H113" i="1" s="1"/>
  <c r="C114" i="1"/>
  <c r="D114" i="1"/>
  <c r="C115" i="1"/>
  <c r="D115" i="1"/>
  <c r="C116" i="1"/>
  <c r="D116" i="1"/>
  <c r="C117" i="1"/>
  <c r="D117" i="1"/>
  <c r="C118" i="1"/>
  <c r="D118" i="1"/>
  <c r="C119" i="1"/>
  <c r="D119" i="1"/>
  <c r="C120" i="1"/>
  <c r="C121" i="1"/>
  <c r="D121" i="1"/>
  <c r="G121" i="1" s="1"/>
  <c r="C122" i="1"/>
  <c r="D122" i="1"/>
  <c r="C123" i="1"/>
  <c r="D123" i="1"/>
  <c r="C124" i="1"/>
  <c r="D124" i="1"/>
  <c r="C125" i="1"/>
  <c r="D125" i="1"/>
  <c r="C126" i="1"/>
  <c r="D126" i="1"/>
  <c r="C127" i="1"/>
  <c r="D127" i="1"/>
  <c r="C128" i="1"/>
  <c r="D128" i="1"/>
  <c r="C129" i="1"/>
  <c r="C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C283" i="1"/>
  <c r="D283" i="1"/>
  <c r="C284" i="1"/>
  <c r="D284" i="1"/>
  <c r="C285" i="1"/>
  <c r="D285" i="1"/>
  <c r="C286" i="1"/>
  <c r="C287" i="1"/>
  <c r="C288" i="1"/>
  <c r="D288" i="1"/>
  <c r="C289" i="1"/>
  <c r="D289" i="1"/>
  <c r="C290" i="1"/>
  <c r="D290" i="1"/>
  <c r="C291" i="1"/>
  <c r="D291" i="1"/>
  <c r="C292" i="1"/>
  <c r="D292" i="1"/>
  <c r="C293" i="1"/>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C326" i="1"/>
  <c r="D326" i="1"/>
  <c r="C327" i="1"/>
  <c r="D327" i="1"/>
  <c r="C328" i="1"/>
  <c r="D328" i="1"/>
  <c r="C329" i="1"/>
  <c r="D329" i="1"/>
  <c r="C330" i="1"/>
  <c r="D330" i="1"/>
  <c r="C331" i="1"/>
  <c r="D331" i="1"/>
  <c r="C332" i="1"/>
  <c r="D332" i="1"/>
  <c r="C333" i="1"/>
  <c r="D333" i="1"/>
  <c r="C334" i="1"/>
  <c r="D334" i="1"/>
  <c r="C335" i="1"/>
  <c r="D335" i="1"/>
  <c r="C336" i="1"/>
  <c r="D336" i="1"/>
  <c r="C337" i="1"/>
  <c r="D337" i="1"/>
  <c r="C338" i="1"/>
  <c r="D338" i="1"/>
  <c r="C339" i="1"/>
  <c r="D339" i="1"/>
  <c r="C340" i="1"/>
  <c r="D340" i="1"/>
  <c r="C341" i="1"/>
  <c r="D341" i="1"/>
  <c r="C342" i="1"/>
  <c r="D342" i="1"/>
  <c r="C343" i="1"/>
  <c r="D343" i="1"/>
  <c r="C344" i="1"/>
  <c r="D344" i="1"/>
  <c r="C345" i="1"/>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C376" i="1"/>
  <c r="D376" i="1"/>
  <c r="C377" i="1"/>
  <c r="D377" i="1"/>
  <c r="C378"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C391" i="1"/>
  <c r="D391" i="1"/>
  <c r="C392" i="1"/>
  <c r="D392" i="1"/>
  <c r="C393" i="1"/>
  <c r="D393" i="1"/>
  <c r="C394" i="1"/>
  <c r="D394" i="1"/>
  <c r="C395" i="1"/>
  <c r="D395" i="1"/>
  <c r="C396" i="1"/>
  <c r="D396" i="1"/>
  <c r="C397" i="1"/>
  <c r="D397" i="1"/>
  <c r="C398" i="1"/>
  <c r="D398" i="1"/>
  <c r="C399" i="1"/>
  <c r="D399" i="1"/>
  <c r="C400" i="1"/>
  <c r="D400" i="1"/>
  <c r="C401" i="1"/>
  <c r="D401" i="1"/>
  <c r="C402" i="1"/>
  <c r="D402" i="1"/>
  <c r="C403" i="1"/>
  <c r="D403" i="1"/>
  <c r="C404" i="1"/>
  <c r="D404" i="1"/>
  <c r="C405" i="1"/>
  <c r="D405" i="1"/>
  <c r="C406" i="1"/>
  <c r="D406" i="1"/>
  <c r="C407" i="1"/>
  <c r="C408" i="1"/>
  <c r="D408" i="1"/>
  <c r="C409" i="1"/>
  <c r="C410" i="1"/>
  <c r="C411" i="1"/>
  <c r="D411" i="1"/>
  <c r="C412" i="1"/>
  <c r="D412" i="1"/>
  <c r="C413" i="1"/>
  <c r="D413" i="1"/>
  <c r="C414" i="1"/>
  <c r="D414" i="1"/>
  <c r="C415" i="1"/>
  <c r="D415" i="1"/>
  <c r="C416" i="1"/>
  <c r="D416" i="1"/>
  <c r="C417" i="1"/>
  <c r="D417" i="1"/>
  <c r="C418" i="1"/>
  <c r="D418" i="1"/>
  <c r="C419" i="1"/>
  <c r="D419" i="1"/>
  <c r="C420" i="1"/>
  <c r="D420" i="1"/>
  <c r="C421" i="1"/>
  <c r="D421" i="1"/>
  <c r="C422" i="1"/>
  <c r="D422" i="1"/>
  <c r="C423" i="1"/>
  <c r="D423" i="1"/>
  <c r="C424" i="1"/>
  <c r="D424" i="1"/>
  <c r="C425" i="1"/>
  <c r="D425" i="1"/>
  <c r="C426" i="1"/>
  <c r="D426" i="1"/>
  <c r="C427" i="1"/>
  <c r="D427" i="1"/>
  <c r="C428" i="1"/>
  <c r="D428" i="1"/>
  <c r="C429" i="1"/>
  <c r="D429" i="1"/>
  <c r="C430" i="1"/>
  <c r="D430" i="1"/>
  <c r="C431" i="1"/>
  <c r="D431" i="1"/>
  <c r="C432" i="1"/>
  <c r="D432" i="1"/>
  <c r="C433" i="1"/>
  <c r="D433" i="1"/>
  <c r="C434" i="1"/>
  <c r="D434" i="1"/>
  <c r="C435" i="1"/>
  <c r="D435" i="1"/>
  <c r="C436" i="1"/>
  <c r="D436" i="1"/>
  <c r="C437" i="1"/>
  <c r="D437" i="1"/>
  <c r="C438" i="1"/>
  <c r="D438" i="1"/>
  <c r="C439" i="1"/>
  <c r="D439" i="1"/>
  <c r="C440" i="1"/>
  <c r="D440" i="1"/>
  <c r="C441" i="1"/>
  <c r="D441" i="1"/>
  <c r="C442" i="1"/>
  <c r="D442" i="1"/>
  <c r="C443" i="1"/>
  <c r="D443" i="1"/>
  <c r="C444" i="1"/>
  <c r="D444" i="1"/>
  <c r="C445" i="1"/>
  <c r="D445" i="1"/>
  <c r="C446" i="1"/>
  <c r="D446" i="1"/>
  <c r="C447" i="1"/>
  <c r="D447" i="1"/>
  <c r="C448" i="1"/>
  <c r="D448" i="1"/>
  <c r="C449" i="1"/>
  <c r="D449" i="1"/>
  <c r="C450" i="1"/>
  <c r="D450" i="1"/>
  <c r="C451" i="1"/>
  <c r="D451" i="1"/>
  <c r="C452" i="1"/>
  <c r="D452" i="1"/>
  <c r="C453" i="1"/>
  <c r="D453" i="1"/>
  <c r="C454" i="1"/>
  <c r="D454" i="1"/>
  <c r="C455" i="1"/>
  <c r="D455" i="1"/>
  <c r="C456" i="1"/>
  <c r="D456" i="1"/>
  <c r="C457" i="1"/>
  <c r="D457" i="1"/>
  <c r="C458" i="1"/>
  <c r="D458" i="1"/>
  <c r="C459" i="1"/>
  <c r="D459" i="1"/>
  <c r="C460" i="1"/>
  <c r="D460" i="1"/>
  <c r="C461" i="1"/>
  <c r="D461" i="1"/>
  <c r="C462" i="1"/>
  <c r="D462" i="1"/>
  <c r="C463" i="1"/>
  <c r="D463" i="1"/>
  <c r="C464" i="1"/>
  <c r="D464" i="1"/>
  <c r="C465" i="1"/>
  <c r="D465" i="1"/>
  <c r="C466" i="1"/>
  <c r="D466" i="1"/>
  <c r="C467" i="1"/>
  <c r="D467" i="1"/>
  <c r="C468" i="1"/>
  <c r="D468" i="1"/>
  <c r="C469" i="1"/>
  <c r="D469" i="1"/>
  <c r="C470" i="1"/>
  <c r="D470" i="1"/>
  <c r="C471" i="1"/>
  <c r="D471" i="1"/>
  <c r="C472" i="1"/>
  <c r="D472" i="1"/>
  <c r="C473" i="1"/>
  <c r="D473" i="1"/>
  <c r="C474" i="1"/>
  <c r="D474" i="1"/>
  <c r="C475" i="1"/>
  <c r="D475" i="1"/>
  <c r="C476" i="1"/>
  <c r="D476" i="1"/>
  <c r="C477" i="1"/>
  <c r="D477" i="1"/>
  <c r="C478" i="1"/>
  <c r="D478" i="1"/>
  <c r="C479"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C501" i="1"/>
  <c r="D501" i="1"/>
  <c r="C502" i="1"/>
  <c r="D502" i="1"/>
  <c r="C503" i="1"/>
  <c r="D503" i="1"/>
  <c r="C504" i="1"/>
  <c r="D504" i="1"/>
  <c r="C505" i="1"/>
  <c r="D505" i="1"/>
  <c r="C506" i="1"/>
  <c r="D506" i="1"/>
  <c r="C507" i="1"/>
  <c r="D507" i="1"/>
  <c r="C508" i="1"/>
  <c r="D508" i="1"/>
  <c r="C509" i="1"/>
  <c r="D509" i="1"/>
  <c r="C510" i="1"/>
  <c r="D510" i="1"/>
  <c r="C511" i="1"/>
  <c r="D511" i="1"/>
  <c r="C512" i="1"/>
  <c r="D512" i="1"/>
  <c r="C513" i="1"/>
  <c r="D513" i="1"/>
  <c r="C514" i="1"/>
  <c r="D514" i="1"/>
  <c r="C515" i="1"/>
  <c r="D515" i="1"/>
  <c r="C516" i="1"/>
  <c r="D516" i="1"/>
  <c r="C517" i="1"/>
  <c r="D517" i="1"/>
  <c r="C518" i="1"/>
  <c r="D518" i="1"/>
  <c r="C519" i="1"/>
  <c r="D519" i="1"/>
  <c r="C520" i="1"/>
  <c r="D520" i="1"/>
  <c r="C521" i="1"/>
  <c r="D521" i="1"/>
  <c r="C522" i="1"/>
  <c r="D522" i="1"/>
  <c r="C523" i="1"/>
  <c r="D523" i="1"/>
  <c r="C524" i="1"/>
  <c r="D524" i="1"/>
  <c r="C525" i="1"/>
  <c r="D525" i="1"/>
  <c r="C526" i="1"/>
  <c r="D526" i="1"/>
  <c r="C527" i="1"/>
  <c r="D527" i="1"/>
  <c r="C528" i="1"/>
  <c r="D528" i="1"/>
  <c r="C529" i="1"/>
  <c r="D529" i="1"/>
  <c r="C530" i="1"/>
  <c r="D530" i="1"/>
  <c r="C531" i="1"/>
  <c r="D531" i="1"/>
  <c r="C532" i="1"/>
  <c r="D532" i="1"/>
  <c r="C533" i="1"/>
  <c r="D533" i="1"/>
  <c r="C534" i="1"/>
  <c r="D534" i="1"/>
  <c r="C535" i="1"/>
  <c r="D535" i="1"/>
  <c r="C536" i="1"/>
  <c r="D536" i="1"/>
  <c r="C537" i="1"/>
  <c r="D537" i="1"/>
  <c r="C538" i="1"/>
  <c r="D538" i="1"/>
  <c r="C539" i="1"/>
  <c r="D539" i="1"/>
  <c r="C540" i="1"/>
  <c r="D540" i="1"/>
  <c r="C541" i="1"/>
  <c r="D541" i="1"/>
  <c r="C542" i="1"/>
  <c r="D542" i="1"/>
  <c r="C543" i="1"/>
  <c r="D543" i="1"/>
  <c r="C544" i="1"/>
  <c r="D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C561" i="1"/>
  <c r="D561" i="1"/>
  <c r="C562" i="1"/>
  <c r="D562" i="1"/>
  <c r="C563" i="1"/>
  <c r="D563" i="1"/>
  <c r="C564" i="1"/>
  <c r="D564" i="1"/>
  <c r="C565" i="1"/>
  <c r="D565" i="1"/>
  <c r="C566" i="1"/>
  <c r="D566" i="1"/>
  <c r="C567" i="1"/>
  <c r="D567" i="1"/>
  <c r="C568" i="1"/>
  <c r="D568" i="1"/>
  <c r="C569" i="1"/>
  <c r="D569" i="1"/>
  <c r="C570" i="1"/>
  <c r="D570" i="1"/>
  <c r="C571" i="1"/>
  <c r="D571" i="1"/>
  <c r="C572" i="1"/>
  <c r="D572" i="1"/>
  <c r="C573" i="1"/>
  <c r="D573" i="1"/>
  <c r="C574" i="1"/>
  <c r="D574" i="1"/>
  <c r="C575" i="1"/>
  <c r="D575" i="1"/>
  <c r="C576" i="1"/>
  <c r="D576" i="1"/>
  <c r="C577" i="1"/>
  <c r="D577" i="1"/>
  <c r="C578" i="1"/>
  <c r="D578" i="1"/>
  <c r="C579" i="1"/>
  <c r="D579" i="1"/>
  <c r="C580" i="1"/>
  <c r="D580" i="1"/>
  <c r="C581" i="1"/>
  <c r="D581" i="1"/>
  <c r="C582" i="1"/>
  <c r="D582" i="1"/>
  <c r="C583" i="1"/>
  <c r="D583" i="1"/>
  <c r="C584" i="1"/>
  <c r="D584" i="1"/>
  <c r="C585" i="1"/>
  <c r="D585" i="1"/>
  <c r="C586" i="1"/>
  <c r="D586" i="1"/>
  <c r="C587" i="1"/>
  <c r="D587" i="1"/>
  <c r="C588" i="1"/>
  <c r="D588" i="1"/>
  <c r="C589" i="1"/>
  <c r="D589" i="1"/>
  <c r="C590" i="1"/>
  <c r="D590" i="1"/>
  <c r="C591" i="1"/>
  <c r="D591" i="1"/>
  <c r="C592" i="1"/>
  <c r="D592" i="1"/>
  <c r="C593" i="1"/>
  <c r="D593" i="1"/>
  <c r="C594" i="1"/>
  <c r="D594" i="1"/>
  <c r="C595" i="1"/>
  <c r="D595" i="1"/>
  <c r="C596" i="1"/>
  <c r="D596" i="1"/>
  <c r="C597" i="1"/>
  <c r="D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C611" i="1"/>
  <c r="D611" i="1"/>
  <c r="C612" i="1"/>
  <c r="D612" i="1"/>
  <c r="C613" i="1"/>
  <c r="D613" i="1"/>
  <c r="C614" i="1"/>
  <c r="D614" i="1"/>
  <c r="C615" i="1"/>
  <c r="D615" i="1"/>
  <c r="C616" i="1"/>
  <c r="D616" i="1"/>
  <c r="C617" i="1"/>
  <c r="D617" i="1"/>
  <c r="C618" i="1"/>
  <c r="D618" i="1"/>
  <c r="C619" i="1"/>
  <c r="D619" i="1"/>
  <c r="C620" i="1"/>
  <c r="D620" i="1"/>
  <c r="C621" i="1"/>
  <c r="D621" i="1"/>
  <c r="C622" i="1"/>
  <c r="D622" i="1"/>
  <c r="C623" i="1"/>
  <c r="D623" i="1"/>
  <c r="C624" i="1"/>
  <c r="D624" i="1"/>
  <c r="C625" i="1"/>
  <c r="D625" i="1"/>
  <c r="C626" i="1"/>
  <c r="D626" i="1"/>
  <c r="C627" i="1"/>
  <c r="D627" i="1"/>
  <c r="C628" i="1"/>
  <c r="D628" i="1"/>
  <c r="C629" i="1"/>
  <c r="D629" i="1"/>
  <c r="C630" i="1"/>
  <c r="D630" i="1"/>
  <c r="C631" i="1"/>
  <c r="D631" i="1"/>
  <c r="C632" i="1"/>
  <c r="D632" i="1"/>
  <c r="C633" i="1"/>
  <c r="C634" i="1"/>
  <c r="D634" i="1"/>
  <c r="C635" i="1"/>
  <c r="C636" i="1"/>
  <c r="C637" i="1"/>
  <c r="D637" i="1"/>
  <c r="C638" i="1"/>
  <c r="D638" i="1"/>
  <c r="C639" i="1"/>
  <c r="C640" i="1"/>
  <c r="C641" i="1"/>
  <c r="D641" i="1"/>
  <c r="C642" i="1"/>
  <c r="D642" i="1"/>
  <c r="C643" i="1"/>
  <c r="D643" i="1"/>
  <c r="C644" i="1"/>
  <c r="D644" i="1"/>
  <c r="C645" i="1"/>
  <c r="D645"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F217" i="9" s="1"/>
  <c r="L217" i="9"/>
  <c r="E217" i="9"/>
  <c r="M216" i="9"/>
  <c r="L216" i="9"/>
  <c r="F216" i="9"/>
  <c r="E216" i="9"/>
  <c r="B216" i="9"/>
  <c r="M215" i="9"/>
  <c r="L215" i="9"/>
  <c r="F215" i="9"/>
  <c r="E215" i="9"/>
  <c r="B215" i="9"/>
  <c r="M214" i="9"/>
  <c r="L214" i="9"/>
  <c r="F214" i="9"/>
  <c r="E214" i="9"/>
  <c r="B214" i="9"/>
  <c r="M213" i="9"/>
  <c r="L213" i="9"/>
  <c r="F213" i="9"/>
  <c r="E213" i="9"/>
  <c r="B213" i="9"/>
  <c r="G212" i="9"/>
  <c r="F212" i="9"/>
  <c r="E212" i="9"/>
  <c r="B212" i="9"/>
  <c r="G211" i="9"/>
  <c r="F211" i="9"/>
  <c r="E211" i="9"/>
  <c r="B211" i="9"/>
  <c r="G210" i="9"/>
  <c r="F210" i="9"/>
  <c r="E210" i="9"/>
  <c r="B210" i="9"/>
  <c r="G209" i="9"/>
  <c r="E209" i="9" s="1"/>
  <c r="B209" i="9" s="1"/>
  <c r="F209" i="9"/>
  <c r="G208" i="9"/>
  <c r="F208" i="9"/>
  <c r="E208" i="9"/>
  <c r="B208" i="9"/>
  <c r="G207" i="9"/>
  <c r="F207" i="9"/>
  <c r="E207" i="9"/>
  <c r="B207" i="9"/>
  <c r="G206" i="9"/>
  <c r="F206" i="9"/>
  <c r="E206" i="9"/>
  <c r="B206" i="9"/>
  <c r="F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E197" i="9" s="1"/>
  <c r="B197" i="9" s="1"/>
  <c r="F197" i="9"/>
  <c r="G196" i="9"/>
  <c r="F196" i="9"/>
  <c r="E196" i="9"/>
  <c r="B196" i="9"/>
  <c r="G195" i="9"/>
  <c r="F195" i="9"/>
  <c r="E195" i="9"/>
  <c r="B195" i="9"/>
  <c r="G194" i="9"/>
  <c r="F194" i="9"/>
  <c r="E194" i="9"/>
  <c r="B194" i="9"/>
  <c r="F193" i="9"/>
  <c r="L192" i="9"/>
  <c r="G192" i="9"/>
  <c r="F192" i="9"/>
  <c r="E192" i="9"/>
  <c r="B192" i="9"/>
  <c r="G191" i="9"/>
  <c r="F191" i="9"/>
  <c r="E191" i="9"/>
  <c r="B191" i="9"/>
  <c r="G190" i="9"/>
  <c r="F190" i="9"/>
  <c r="E190" i="9"/>
  <c r="B190" i="9"/>
  <c r="G189" i="9"/>
  <c r="F189" i="9"/>
  <c r="E189" i="9"/>
  <c r="B189" i="9"/>
  <c r="G188" i="9"/>
  <c r="F188" i="9"/>
  <c r="E188" i="9"/>
  <c r="B188" i="9"/>
  <c r="G187" i="9"/>
  <c r="F187" i="9"/>
  <c r="E187" i="9"/>
  <c r="B187" i="9"/>
  <c r="F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H166" i="9"/>
  <c r="G166" i="9"/>
  <c r="F166" i="9"/>
  <c r="E166" i="9"/>
  <c r="B166" i="9"/>
  <c r="H165" i="9"/>
  <c r="G165" i="9"/>
  <c r="F165" i="9"/>
  <c r="E165" i="9"/>
  <c r="B165" i="9"/>
  <c r="G164" i="9"/>
  <c r="F164" i="9"/>
  <c r="E164" i="9"/>
  <c r="B164" i="9"/>
  <c r="G163" i="9"/>
  <c r="F163" i="9"/>
  <c r="E163" i="9"/>
  <c r="B163" i="9"/>
  <c r="G162" i="9"/>
  <c r="F162" i="9"/>
  <c r="E162" i="9"/>
  <c r="B162"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E38" i="9" s="1"/>
  <c r="B38" i="9" s="1"/>
  <c r="G38" i="9"/>
  <c r="F38" i="9"/>
  <c r="H37" i="9"/>
  <c r="G37" i="9"/>
  <c r="F37" i="9"/>
  <c r="E37" i="9"/>
  <c r="B37" i="9"/>
  <c r="H36" i="9"/>
  <c r="G36" i="9"/>
  <c r="F36" i="9"/>
  <c r="E36" i="9"/>
  <c r="B36" i="9"/>
  <c r="H35" i="9"/>
  <c r="G35" i="9"/>
  <c r="F35" i="9"/>
  <c r="E35" i="9"/>
  <c r="B35" i="9"/>
  <c r="H34" i="9"/>
  <c r="G34" i="9"/>
  <c r="F34" i="9"/>
  <c r="E34" i="9"/>
  <c r="B34" i="9"/>
  <c r="H33" i="9"/>
  <c r="G33" i="9"/>
  <c r="F33" i="9"/>
  <c r="E33" i="9"/>
  <c r="B33" i="9" s="1"/>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3" i="9"/>
  <c r="H19" i="9"/>
  <c r="E19" i="9"/>
  <c r="B19" i="9"/>
  <c r="C1299" i="1"/>
  <c r="D1299" i="1"/>
  <c r="C1300" i="1"/>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C1401" i="1"/>
  <c r="D1401" i="1"/>
  <c r="C1402" i="1"/>
  <c r="D1402" i="1"/>
  <c r="C1403" i="1"/>
  <c r="D1403" i="1"/>
  <c r="C1404" i="1"/>
  <c r="D1404" i="1"/>
  <c r="C1405" i="1"/>
  <c r="D1405" i="1"/>
  <c r="C1406" i="1"/>
  <c r="D1406" i="1"/>
  <c r="C1407" i="1"/>
  <c r="D1407" i="1"/>
  <c r="C1408" i="1"/>
  <c r="D1408"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C1435" i="1"/>
  <c r="D1435" i="1"/>
  <c r="H9" i="3"/>
  <c r="K3" i="9"/>
  <c r="C984" i="1"/>
  <c r="D984" i="1"/>
  <c r="C985" i="1"/>
  <c r="D985" i="1"/>
  <c r="C986" i="1"/>
  <c r="D986" i="1"/>
  <c r="C987" i="1"/>
  <c r="D987" i="1"/>
  <c r="C988" i="1"/>
  <c r="D988" i="1"/>
  <c r="C989" i="1"/>
  <c r="D989" i="1"/>
  <c r="C990"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C1011" i="1"/>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C1041" i="1"/>
  <c r="D1041" i="1"/>
  <c r="C1042" i="1"/>
  <c r="D1042" i="1"/>
  <c r="C1043" i="1"/>
  <c r="D1043" i="1"/>
  <c r="C1044" i="1"/>
  <c r="D1044" i="1"/>
  <c r="C1045" i="1"/>
  <c r="D1045" i="1"/>
  <c r="C1046"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C1065"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2" i="1"/>
  <c r="D1152" i="1"/>
  <c r="C1153" i="1"/>
  <c r="D1153"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C1180" i="1"/>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C1214"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H8" i="3"/>
  <c r="M3" i="9"/>
  <c r="H10" i="3" a="1"/>
  <c r="H10" i="3"/>
  <c r="L3" i="9"/>
  <c r="C1480" i="1"/>
  <c r="C1481" i="1"/>
  <c r="C1482" i="1"/>
  <c r="C1483" i="1"/>
  <c r="C1484" i="1"/>
  <c r="C1485" i="1"/>
  <c r="C1486" i="1"/>
  <c r="C1487" i="1"/>
  <c r="C1488" i="1"/>
  <c r="C1489" i="1"/>
  <c r="C1490" i="1"/>
  <c r="C1491" i="1"/>
  <c r="C1492" i="1"/>
  <c r="C1493" i="1"/>
  <c r="C1494" i="1"/>
  <c r="C1495" i="1"/>
  <c r="C1496" i="1"/>
  <c r="C1497" i="1"/>
  <c r="C1498" i="1"/>
  <c r="C1499" i="1"/>
  <c r="C1500" i="1"/>
  <c r="C1501" i="1"/>
  <c r="C1502" i="1"/>
  <c r="C1503" i="1"/>
  <c r="C1504" i="1"/>
  <c r="C1505" i="1"/>
  <c r="C1506" i="1"/>
  <c r="C1507" i="1"/>
  <c r="C1508" i="1"/>
  <c r="C1509" i="1"/>
  <c r="C1510" i="1"/>
  <c r="C1511" i="1"/>
  <c r="C1512" i="1"/>
  <c r="C1513" i="1"/>
  <c r="C1514" i="1"/>
  <c r="C1515" i="1"/>
  <c r="C1516" i="1"/>
  <c r="C1517" i="1"/>
  <c r="C1518" i="1"/>
  <c r="C1519" i="1"/>
  <c r="C1520" i="1"/>
  <c r="C1521" i="1"/>
  <c r="C1522" i="1"/>
  <c r="C1523" i="1"/>
  <c r="C1524" i="1"/>
  <c r="C1525" i="1"/>
  <c r="C1526" i="1"/>
  <c r="C1527" i="1"/>
  <c r="C1528" i="1"/>
  <c r="C1529" i="1"/>
  <c r="C1530" i="1"/>
  <c r="C1531" i="1"/>
  <c r="C1532" i="1"/>
  <c r="C1533" i="1"/>
  <c r="C1534" i="1"/>
  <c r="C1535" i="1"/>
  <c r="C1536" i="1"/>
  <c r="C1537" i="1"/>
  <c r="C1538" i="1"/>
  <c r="C1539" i="1"/>
  <c r="C1540" i="1"/>
  <c r="C1541" i="1"/>
  <c r="C1542" i="1"/>
  <c r="C1543" i="1"/>
  <c r="C1544" i="1"/>
  <c r="C1545" i="1"/>
  <c r="C1546" i="1"/>
  <c r="C1547" i="1"/>
  <c r="C1548" i="1"/>
  <c r="C1549" i="1"/>
  <c r="C1550" i="1"/>
  <c r="C1551" i="1"/>
  <c r="C1552" i="1"/>
  <c r="C1553" i="1"/>
  <c r="C1554" i="1"/>
  <c r="C1555" i="1"/>
  <c r="C1556" i="1"/>
  <c r="C1557" i="1"/>
  <c r="C1558" i="1"/>
  <c r="C1559" i="1"/>
  <c r="C1560" i="1"/>
  <c r="C1561" i="1"/>
  <c r="C1562" i="1"/>
  <c r="C1563" i="1"/>
  <c r="C1564" i="1"/>
  <c r="C1565" i="1"/>
  <c r="C1566" i="1"/>
  <c r="C1567" i="1"/>
  <c r="C1568" i="1"/>
  <c r="C1569" i="1"/>
  <c r="C1570" i="1"/>
  <c r="C1571" i="1"/>
  <c r="C1572" i="1"/>
  <c r="C1573" i="1"/>
  <c r="C1574" i="1"/>
  <c r="C1575" i="1"/>
  <c r="C1576" i="1"/>
  <c r="C1577" i="1"/>
  <c r="C1578" i="1"/>
  <c r="C1579" i="1"/>
  <c r="C1580" i="1"/>
  <c r="H11" i="3"/>
  <c r="N3" i="9"/>
  <c r="I10" i="9"/>
  <c r="F4" i="9"/>
  <c r="G3" i="9"/>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5"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F651" i="4"/>
  <c r="F650" i="4"/>
  <c r="F649" i="4"/>
  <c r="F647" i="4"/>
  <c r="F646" i="4"/>
  <c r="F644" i="4"/>
  <c r="F643" i="4"/>
  <c r="F642" i="4"/>
  <c r="F640" i="4"/>
  <c r="F638" i="4"/>
  <c r="F637" i="4"/>
  <c r="F636" i="4"/>
  <c r="F635"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3" i="4"/>
  <c r="F592" i="4"/>
  <c r="F591" i="4"/>
  <c r="F590" i="4"/>
  <c r="F589" i="4"/>
  <c r="F588" i="4"/>
  <c r="F587" i="4"/>
  <c r="F586" i="4"/>
  <c r="F585" i="4"/>
  <c r="F584" i="4"/>
  <c r="F583" i="4"/>
  <c r="F582" i="4"/>
  <c r="F581" i="4"/>
  <c r="F580" i="4"/>
  <c r="F579" i="4"/>
  <c r="F578" i="4"/>
  <c r="F577" i="4"/>
  <c r="F576" i="4"/>
  <c r="F575" i="4"/>
  <c r="F574" i="4"/>
  <c r="F573" i="4"/>
  <c r="F572" i="4"/>
  <c r="F571"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9" i="4"/>
  <c r="F428" i="4"/>
  <c r="F427" i="4"/>
  <c r="F426" i="4"/>
  <c r="F425" i="4"/>
  <c r="F424" i="4"/>
  <c r="F423" i="4"/>
  <c r="F422" i="4"/>
  <c r="F421" i="4"/>
  <c r="F420" i="4"/>
  <c r="F418" i="4"/>
  <c r="F417" i="4"/>
  <c r="F416" i="4"/>
  <c r="F415" i="4"/>
  <c r="F413"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6" i="4"/>
  <c r="F295" i="4"/>
  <c r="F294" i="4"/>
  <c r="F293" i="4"/>
  <c r="F292" i="4"/>
  <c r="F291"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H19" i="3"/>
  <c r="G19" i="3"/>
  <c r="B19" i="3"/>
  <c r="H18" i="3"/>
  <c r="G18" i="3"/>
  <c r="B18" i="3"/>
  <c r="I17" i="3"/>
  <c r="H17" i="3"/>
  <c r="G17" i="3"/>
  <c r="B17" i="3"/>
  <c r="H16" i="3"/>
  <c r="G16" i="3"/>
  <c r="B16" i="3"/>
  <c r="I11" i="3"/>
  <c r="I10" i="3"/>
  <c r="I9" i="3"/>
  <c r="H1580" i="1"/>
  <c r="G1580" i="1"/>
  <c r="H1579" i="1"/>
  <c r="G1579" i="1"/>
  <c r="H1578" i="1"/>
  <c r="G1578" i="1"/>
  <c r="H1577" i="1"/>
  <c r="G1577" i="1"/>
  <c r="H1576" i="1"/>
  <c r="G1576" i="1"/>
  <c r="H1575" i="1"/>
  <c r="G1575" i="1"/>
  <c r="H1574" i="1"/>
  <c r="G1574" i="1"/>
  <c r="H1573" i="1"/>
  <c r="G1573" i="1"/>
  <c r="H1572" i="1"/>
  <c r="G1572" i="1"/>
  <c r="H1571" i="1"/>
  <c r="G1571" i="1"/>
  <c r="H1570" i="1"/>
  <c r="G1570" i="1"/>
  <c r="H1569" i="1"/>
  <c r="G1569" i="1"/>
  <c r="H1568" i="1"/>
  <c r="G1568" i="1"/>
  <c r="H1567" i="1"/>
  <c r="G1567" i="1"/>
  <c r="H1566" i="1"/>
  <c r="G1566" i="1"/>
  <c r="H1565" i="1"/>
  <c r="G1565" i="1"/>
  <c r="H1564" i="1"/>
  <c r="G1564" i="1"/>
  <c r="H1563" i="1"/>
  <c r="G1563" i="1"/>
  <c r="H1562" i="1"/>
  <c r="G1562" i="1"/>
  <c r="H1561" i="1"/>
  <c r="G1561" i="1"/>
  <c r="H1560" i="1"/>
  <c r="G1560" i="1"/>
  <c r="H1559" i="1"/>
  <c r="G1559" i="1"/>
  <c r="H1558" i="1"/>
  <c r="G1558" i="1"/>
  <c r="H1557" i="1"/>
  <c r="G1557" i="1"/>
  <c r="H1556" i="1"/>
  <c r="G1556" i="1"/>
  <c r="H1555" i="1"/>
  <c r="G1555" i="1"/>
  <c r="H1554" i="1"/>
  <c r="G1554" i="1"/>
  <c r="H1553" i="1"/>
  <c r="G1553" i="1"/>
  <c r="H1552" i="1"/>
  <c r="G1552" i="1"/>
  <c r="H1551" i="1"/>
  <c r="G1551" i="1"/>
  <c r="H1550" i="1"/>
  <c r="G1550" i="1"/>
  <c r="H1549" i="1"/>
  <c r="G1549" i="1"/>
  <c r="H1548" i="1"/>
  <c r="G1548" i="1"/>
  <c r="H1547" i="1"/>
  <c r="G1547" i="1"/>
  <c r="H1546" i="1"/>
  <c r="G1546" i="1"/>
  <c r="H1545" i="1"/>
  <c r="G1545" i="1"/>
  <c r="H1544" i="1"/>
  <c r="G1544" i="1"/>
  <c r="H1543" i="1"/>
  <c r="G1543" i="1"/>
  <c r="H1542" i="1"/>
  <c r="G1542" i="1"/>
  <c r="H1541" i="1"/>
  <c r="G1541" i="1"/>
  <c r="H1540" i="1"/>
  <c r="G1540" i="1"/>
  <c r="H1539" i="1"/>
  <c r="G1539"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C1479" i="1"/>
  <c r="D1479" i="1"/>
  <c r="J1479" i="1"/>
  <c r="G1479" i="1"/>
  <c r="H1479" i="1"/>
  <c r="I1479" i="1"/>
  <c r="C1478" i="1"/>
  <c r="D1478" i="1"/>
  <c r="J1478" i="1"/>
  <c r="G1478" i="1"/>
  <c r="H1478" i="1"/>
  <c r="I1478" i="1"/>
  <c r="C1477" i="1"/>
  <c r="D1477" i="1"/>
  <c r="J1477" i="1"/>
  <c r="G1477" i="1"/>
  <c r="H1477" i="1"/>
  <c r="I1477" i="1"/>
  <c r="C1476" i="1"/>
  <c r="D1476" i="1"/>
  <c r="J1476" i="1"/>
  <c r="G1476" i="1"/>
  <c r="H1476" i="1"/>
  <c r="I1476" i="1"/>
  <c r="C1475" i="1"/>
  <c r="D1475" i="1"/>
  <c r="H1475" i="1"/>
  <c r="G1475" i="1"/>
  <c r="C1474" i="1"/>
  <c r="D1474" i="1"/>
  <c r="J1474" i="1"/>
  <c r="G1474" i="1"/>
  <c r="H1474" i="1"/>
  <c r="I1474" i="1"/>
  <c r="C1473" i="1"/>
  <c r="D1473" i="1"/>
  <c r="J1473" i="1"/>
  <c r="G1473" i="1"/>
  <c r="H1473" i="1"/>
  <c r="I1473" i="1"/>
  <c r="C1472" i="1"/>
  <c r="D1472" i="1"/>
  <c r="J1472" i="1"/>
  <c r="G1472" i="1"/>
  <c r="H1472" i="1"/>
  <c r="I1472" i="1"/>
  <c r="C1471" i="1"/>
  <c r="D1471" i="1"/>
  <c r="J1471" i="1"/>
  <c r="G1471" i="1"/>
  <c r="H1471" i="1"/>
  <c r="I1471" i="1"/>
  <c r="C1470" i="1"/>
  <c r="D1470" i="1"/>
  <c r="H1470" i="1"/>
  <c r="G1470" i="1"/>
  <c r="C1469" i="1"/>
  <c r="D1469" i="1"/>
  <c r="H1469" i="1"/>
  <c r="G1469" i="1"/>
  <c r="C1468" i="1"/>
  <c r="D1468" i="1"/>
  <c r="J1468" i="1"/>
  <c r="G1468" i="1"/>
  <c r="H1468" i="1"/>
  <c r="I1468" i="1"/>
  <c r="C1467" i="1"/>
  <c r="D1467" i="1"/>
  <c r="J1467" i="1"/>
  <c r="G1467" i="1"/>
  <c r="H1467" i="1"/>
  <c r="I1467" i="1"/>
  <c r="C1466" i="1"/>
  <c r="D1466" i="1"/>
  <c r="J1466" i="1"/>
  <c r="G1466" i="1"/>
  <c r="H1466" i="1"/>
  <c r="I1466" i="1"/>
  <c r="C1465" i="1"/>
  <c r="D1465" i="1"/>
  <c r="J1465" i="1"/>
  <c r="G1465" i="1"/>
  <c r="H1465" i="1"/>
  <c r="I1465" i="1"/>
  <c r="C1464" i="1"/>
  <c r="D1464" i="1"/>
  <c r="J1464" i="1"/>
  <c r="G1464" i="1"/>
  <c r="H1464" i="1"/>
  <c r="I1464" i="1"/>
  <c r="C1463" i="1"/>
  <c r="D1463" i="1"/>
  <c r="J1463" i="1"/>
  <c r="G1463" i="1"/>
  <c r="H1463" i="1"/>
  <c r="I1463" i="1"/>
  <c r="C1462" i="1"/>
  <c r="D1462" i="1"/>
  <c r="J1462" i="1"/>
  <c r="G1462" i="1"/>
  <c r="H1462" i="1"/>
  <c r="I1462" i="1"/>
  <c r="C1461" i="1"/>
  <c r="D1461" i="1"/>
  <c r="H1461" i="1"/>
  <c r="G1461" i="1"/>
  <c r="C1460" i="1"/>
  <c r="D1460" i="1"/>
  <c r="J1460" i="1"/>
  <c r="G1460" i="1"/>
  <c r="H1460" i="1"/>
  <c r="I1460" i="1"/>
  <c r="C1459" i="1"/>
  <c r="D1459" i="1"/>
  <c r="J1459" i="1"/>
  <c r="G1459" i="1"/>
  <c r="H1459" i="1"/>
  <c r="I1459" i="1"/>
  <c r="C1458" i="1"/>
  <c r="D1458" i="1"/>
  <c r="J1458" i="1"/>
  <c r="G1458" i="1"/>
  <c r="H1458" i="1"/>
  <c r="I1458" i="1"/>
  <c r="C1457" i="1"/>
  <c r="D1457" i="1"/>
  <c r="J1457" i="1"/>
  <c r="G1457" i="1"/>
  <c r="H1457" i="1"/>
  <c r="I1457" i="1"/>
  <c r="C1456" i="1"/>
  <c r="D1456" i="1"/>
  <c r="J1456" i="1"/>
  <c r="G1456" i="1"/>
  <c r="H1456" i="1"/>
  <c r="I1456" i="1"/>
  <c r="C1455" i="1"/>
  <c r="D1455" i="1"/>
  <c r="J1455" i="1"/>
  <c r="G1455" i="1"/>
  <c r="H1455" i="1"/>
  <c r="I1455" i="1"/>
  <c r="C1454" i="1"/>
  <c r="D1454" i="1"/>
  <c r="H1454" i="1"/>
  <c r="G1454" i="1"/>
  <c r="C1453" i="1"/>
  <c r="D1453" i="1"/>
  <c r="H1453" i="1"/>
  <c r="G1453" i="1"/>
  <c r="C1452" i="1"/>
  <c r="D1452" i="1"/>
  <c r="J1452" i="1"/>
  <c r="G1452" i="1"/>
  <c r="H1452" i="1"/>
  <c r="I1452" i="1"/>
  <c r="C1451" i="1"/>
  <c r="D1451" i="1"/>
  <c r="J1451" i="1"/>
  <c r="G1451" i="1"/>
  <c r="H1451" i="1"/>
  <c r="I1451" i="1"/>
  <c r="C1450" i="1"/>
  <c r="D1450" i="1"/>
  <c r="J1450" i="1"/>
  <c r="G1450" i="1"/>
  <c r="H1450" i="1"/>
  <c r="I1450" i="1"/>
  <c r="C1449" i="1"/>
  <c r="D1449" i="1"/>
  <c r="J1449" i="1"/>
  <c r="G1449" i="1"/>
  <c r="H1449" i="1"/>
  <c r="I1449" i="1"/>
  <c r="C1448" i="1"/>
  <c r="D1448" i="1"/>
  <c r="J1448" i="1"/>
  <c r="G1448" i="1"/>
  <c r="H1448" i="1"/>
  <c r="I1448" i="1"/>
  <c r="C1447" i="1"/>
  <c r="D1447" i="1"/>
  <c r="J1447" i="1"/>
  <c r="G1447" i="1"/>
  <c r="H1447" i="1"/>
  <c r="I1447" i="1"/>
  <c r="C1446" i="1"/>
  <c r="D1446" i="1"/>
  <c r="J1446" i="1"/>
  <c r="G1446" i="1"/>
  <c r="H1446" i="1"/>
  <c r="I1446" i="1"/>
  <c r="C1445" i="1"/>
  <c r="D1445" i="1"/>
  <c r="J1445" i="1"/>
  <c r="H1445" i="1"/>
  <c r="G1445" i="1"/>
  <c r="C1444" i="1"/>
  <c r="D1444" i="1"/>
  <c r="J1444" i="1"/>
  <c r="G1444" i="1"/>
  <c r="H1444" i="1"/>
  <c r="I1444" i="1"/>
  <c r="C1443" i="1"/>
  <c r="D1443" i="1"/>
  <c r="J1443" i="1"/>
  <c r="G1443" i="1"/>
  <c r="H1443" i="1"/>
  <c r="I1443" i="1"/>
  <c r="C1442" i="1"/>
  <c r="D1442" i="1"/>
  <c r="J1442" i="1"/>
  <c r="G1442" i="1"/>
  <c r="H1442" i="1"/>
  <c r="I1442" i="1"/>
  <c r="C1441" i="1"/>
  <c r="D1441" i="1"/>
  <c r="J1441" i="1"/>
  <c r="G1441" i="1"/>
  <c r="H1441" i="1"/>
  <c r="I1441" i="1"/>
  <c r="C1440" i="1"/>
  <c r="D1440" i="1"/>
  <c r="J1440" i="1"/>
  <c r="G1440" i="1"/>
  <c r="H1440" i="1"/>
  <c r="I1440" i="1"/>
  <c r="C1439" i="1"/>
  <c r="D1439" i="1"/>
  <c r="J1439" i="1"/>
  <c r="G1439" i="1"/>
  <c r="H1439" i="1"/>
  <c r="I1439" i="1"/>
  <c r="C1438" i="1"/>
  <c r="D1438" i="1"/>
  <c r="H1438" i="1"/>
  <c r="G1438" i="1"/>
  <c r="C1437" i="1"/>
  <c r="D1437" i="1"/>
  <c r="H1437" i="1"/>
  <c r="G1437" i="1"/>
  <c r="C1436" i="1"/>
  <c r="D1436"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38" i="1"/>
  <c r="G638" i="1"/>
  <c r="H637" i="1"/>
  <c r="G637" i="1"/>
  <c r="H634" i="1"/>
  <c r="G634"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08" i="1"/>
  <c r="G408"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7" i="1"/>
  <c r="G137" i="1"/>
  <c r="H136" i="1"/>
  <c r="G136" i="1"/>
  <c r="H135" i="1"/>
  <c r="G135" i="1"/>
  <c r="H134" i="1"/>
  <c r="G134" i="1"/>
  <c r="H133" i="1"/>
  <c r="G133" i="1"/>
  <c r="H132" i="1"/>
  <c r="G132" i="1"/>
  <c r="H131" i="1"/>
  <c r="G131" i="1"/>
  <c r="H128" i="1"/>
  <c r="G128" i="1"/>
  <c r="H127" i="1"/>
  <c r="G127" i="1"/>
  <c r="H126" i="1"/>
  <c r="G126" i="1"/>
  <c r="H125" i="1"/>
  <c r="G125" i="1"/>
  <c r="H124" i="1"/>
  <c r="G124" i="1"/>
  <c r="H123" i="1"/>
  <c r="G123" i="1"/>
  <c r="H122" i="1"/>
  <c r="G122" i="1"/>
  <c r="H121" i="1"/>
  <c r="H119" i="1"/>
  <c r="G119" i="1"/>
  <c r="H118" i="1"/>
  <c r="G118" i="1"/>
  <c r="H117" i="1"/>
  <c r="G117" i="1"/>
  <c r="H116" i="1"/>
  <c r="G116" i="1"/>
  <c r="H115" i="1"/>
  <c r="G115" i="1"/>
  <c r="H114" i="1"/>
  <c r="G114" i="1"/>
  <c r="G113" i="1"/>
  <c r="H112" i="1"/>
  <c r="G112" i="1"/>
  <c r="H111" i="1"/>
  <c r="G111" i="1"/>
  <c r="H110" i="1"/>
  <c r="G110" i="1"/>
  <c r="H109" i="1"/>
  <c r="G109" i="1"/>
  <c r="H107" i="1"/>
  <c r="G107" i="1"/>
  <c r="H106" i="1"/>
  <c r="G106" i="1"/>
  <c r="H105" i="1"/>
  <c r="G105" i="1"/>
  <c r="H104" i="1"/>
  <c r="G104" i="1"/>
  <c r="H103" i="1"/>
  <c r="G103"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H4" i="1"/>
  <c r="G4" i="1"/>
  <c r="H3" i="1"/>
  <c r="G3" i="1"/>
  <c r="F106" i="4" l="1"/>
  <c r="D102" i="1"/>
  <c r="D108" i="1"/>
  <c r="H120" i="1"/>
  <c r="G120" i="1"/>
  <c r="D129" i="1"/>
  <c r="F133" i="4"/>
  <c r="F134" i="4"/>
  <c r="G186" i="9"/>
  <c r="E186" i="9" s="1"/>
  <c r="B186" i="9" s="1"/>
  <c r="E6" i="4"/>
  <c r="D2" i="1" s="1"/>
  <c r="D130" i="1"/>
  <c r="G193" i="9"/>
  <c r="E193" i="9" s="1"/>
  <c r="B193" i="9" s="1"/>
  <c r="G205" i="9"/>
  <c r="E205" i="9" s="1"/>
  <c r="B205" i="9" s="1"/>
  <c r="B217" i="9"/>
  <c r="B27" i="9"/>
  <c r="H102" i="1" l="1"/>
  <c r="G102" i="1"/>
  <c r="H108" i="1"/>
  <c r="G108" i="1"/>
  <c r="E290" i="4"/>
  <c r="F290" i="4" s="1"/>
  <c r="F6" i="4"/>
  <c r="E412" i="4"/>
  <c r="F412" i="4" s="1"/>
  <c r="I16" i="3"/>
  <c r="E291" i="4"/>
  <c r="D287" i="1" s="1"/>
  <c r="H287" i="1" s="1"/>
  <c r="H129" i="1"/>
  <c r="G129" i="1"/>
  <c r="H130" i="1"/>
  <c r="G130" i="1"/>
  <c r="D286" i="1"/>
  <c r="H2" i="1"/>
  <c r="G2" i="1"/>
  <c r="E639" i="4" l="1"/>
  <c r="D633" i="1" s="1"/>
  <c r="E414" i="4"/>
  <c r="D409" i="1" s="1"/>
  <c r="G287" i="1"/>
  <c r="E415" i="4"/>
  <c r="D410" i="1" s="1"/>
  <c r="H410" i="1" s="1"/>
  <c r="D407" i="1"/>
  <c r="G407" i="1" s="1"/>
  <c r="G286" i="1"/>
  <c r="H286" i="1"/>
  <c r="F639" i="4" l="1"/>
  <c r="E641" i="4"/>
  <c r="E645" i="4" s="1"/>
  <c r="E642" i="4"/>
  <c r="D636" i="1" s="1"/>
  <c r="H407" i="1"/>
  <c r="G410" i="1"/>
  <c r="F414" i="4"/>
  <c r="H409" i="1"/>
  <c r="G409" i="1"/>
  <c r="H633" i="1"/>
  <c r="G633" i="1"/>
  <c r="F641" i="4"/>
  <c r="D635" i="1" l="1"/>
  <c r="G635" i="1" s="1"/>
  <c r="E646" i="4"/>
  <c r="I19" i="3"/>
  <c r="D640" i="1"/>
  <c r="H636" i="1"/>
  <c r="G636" i="1"/>
  <c r="F645" i="4"/>
  <c r="I18" i="3"/>
  <c r="D639" i="1"/>
  <c r="G276" i="9"/>
  <c r="E276" i="9" s="1"/>
  <c r="B276" i="9" s="1"/>
  <c r="H635" i="1" l="1"/>
  <c r="H639" i="1"/>
  <c r="G639" i="1"/>
  <c r="H7" i="3"/>
  <c r="J3" i="9" s="1"/>
  <c r="G640" i="1"/>
  <c r="H640" i="1"/>
  <c r="G274" i="9" l="1"/>
  <c r="H15" i="9"/>
  <c r="J11" i="9"/>
  <c r="G18" i="9"/>
  <c r="I12" i="9"/>
  <c r="K6" i="9"/>
  <c r="I17" i="9"/>
  <c r="J7" i="9"/>
  <c r="M15" i="9"/>
  <c r="G15" i="9"/>
  <c r="M272" i="9"/>
  <c r="K10" i="9"/>
  <c r="I7" i="9"/>
  <c r="H274" i="9"/>
  <c r="H18" i="9"/>
  <c r="G16" i="9"/>
  <c r="K7" i="9"/>
  <c r="J13" i="9"/>
  <c r="J10" i="9"/>
  <c r="I5" i="9"/>
  <c r="I9" i="9"/>
  <c r="K5" i="9"/>
  <c r="G17" i="9"/>
  <c r="L16" i="9"/>
  <c r="L272" i="9"/>
  <c r="K12" i="9"/>
  <c r="K9" i="9"/>
  <c r="H16" i="9"/>
  <c r="J5" i="9"/>
  <c r="K13" i="9"/>
  <c r="H17" i="9"/>
  <c r="J8" i="9"/>
  <c r="L15" i="9"/>
  <c r="F15" i="9" s="1"/>
  <c r="J6" i="9"/>
  <c r="M16" i="9"/>
  <c r="I6" i="9"/>
  <c r="I8" i="9"/>
  <c r="E8" i="9" s="1"/>
  <c r="B8" i="9" s="1"/>
  <c r="I11" i="9"/>
  <c r="J9" i="9"/>
  <c r="J12" i="9"/>
  <c r="J17" i="9"/>
  <c r="K11" i="9"/>
  <c r="I13" i="9"/>
  <c r="K8" i="9"/>
  <c r="E17" i="9" l="1"/>
  <c r="B17" i="9" s="1"/>
  <c r="E13" i="9"/>
  <c r="B13" i="9" s="1"/>
  <c r="F272" i="9"/>
  <c r="B272" i="9" s="1"/>
  <c r="E6" i="9"/>
  <c r="B6" i="9" s="1"/>
  <c r="F16" i="9"/>
  <c r="E16" i="9"/>
  <c r="E18" i="9"/>
  <c r="B18" i="9" s="1"/>
  <c r="E7" i="9"/>
  <c r="B7" i="9" s="1"/>
  <c r="F20" i="9"/>
  <c r="F14" i="9"/>
  <c r="E5" i="9"/>
  <c r="E10" i="9"/>
  <c r="B10" i="9" s="1"/>
  <c r="E15" i="9"/>
  <c r="E11" i="9"/>
  <c r="B11" i="9" s="1"/>
  <c r="E9" i="9"/>
  <c r="B9" i="9" s="1"/>
  <c r="E12" i="9"/>
  <c r="B12" i="9" s="1"/>
  <c r="E274" i="9"/>
  <c r="B16" i="9" l="1"/>
  <c r="B5" i="9"/>
  <c r="E4" i="9"/>
  <c r="F3" i="9"/>
  <c r="B15" i="9"/>
  <c r="E1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<sst xmlns="http://schemas.openxmlformats.org/spreadsheetml/2006/main" count="4374" uniqueCount="3426">
  <si>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</si>
  <si>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</si>
  <si>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</si>
  <si>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</si>
  <si>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</si>
  <si>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</si>
  <si>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</si>
  <si>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</si>
  <si>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</si>
  <si>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</si>
  <si>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</si>
  <si>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</si>
  <si>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</si>
  <si>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</si>
  <si>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</si>
  <si>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</si>
  <si>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</si>
  <si>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</si>
  <si>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</si>
  <si>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</si>
  <si>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</si>
  <si>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</si>
  <si>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</si>
  <si>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</si>
  <si>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</si>
  <si>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</si>
  <si>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</si>
  <si>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</si>
  <si>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</si>
  <si>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</si>
  <si>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</si>
  <si>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ZAVOD ZA HITNU MEDICINU ZADARSKE ŽUPANIJE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</si>
  <si>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</si>
  <si>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</si>
  <si>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</si>
  <si>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</si>
  <si>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</si>
  <si>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</si>
  <si>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</si>
  <si>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</si>
  <si>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</si>
  <si>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</si>
  <si>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</si>
  <si>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</si>
  <si>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</si>
  <si>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</si>
  <si>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</si>
  <si>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</si>
  <si>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</si>
  <si>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46735 - ZAVOD ZA HITNU MEDICINU ZADARSKE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</si>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</sst>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sz val="8"/>
      <name val="Arial"/>
      <family val="2"/>
    </font>
    <font>
      <sz val="9"/>
      <name val="Arial"/>
      <family val="2"/>
    </font>
    <font>
      <sz val="12"/>
      <color theme="1"/>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applyAlignment="0"/>
    <xf numFmtId="164" fontId="60" fillId="0" borderId="0" applyAlignment="0"/>
    <xf numFmtId="0" fontId="26" fillId="0" borderId="69" applyAlignment="0"/>
    <xf numFmtId="0" fontId="29" fillId="0" borderId="69" applyAlignment="0"/>
    <xf numFmtId="0" fontId="52" fillId="0" borderId="69" applyAlignment="0"/>
    <xf numFmtId="0" fontId="22" fillId="0" borderId="69" applyAlignment="0"/>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5" applyBorder="1" applyAlignment="1" applyProtection="1">
      <alignment horizontal="center" vertical="center"/>
      <protection locked="0"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5" fillId="0" borderId="69" xfId="0" applyNumberFormat="1" applyFont="1" applyBorder="1" applyAlignment="1">
      <alignment horizontal="center" vertical="center"/>
    </xf>
    <xf numFmtId="0" fontId="55" fillId="0" borderId="69" xfId="0" applyFont="1" applyBorder="1" applyAlignment="1">
      <alignment horizontal="left" vertical="top" wrapText="1"/>
    </xf>
    <xf numFmtId="3" fontId="55"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58" fillId="3" borderId="30"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wrapText="1"/>
    </xf>
    <xf numFmtId="49" fontId="59" fillId="3" borderId="32" xfId="0" applyNumberFormat="1" applyFont="1" applyFill="1" applyBorder="1" applyAlignment="1">
      <alignment horizontal="center" vertical="center" wrapText="1"/>
    </xf>
    <xf numFmtId="1" fontId="58" fillId="3" borderId="33" xfId="0" applyNumberFormat="1" applyFont="1" applyFill="1" applyBorder="1" applyAlignment="1">
      <alignment horizontal="center" vertical="center"/>
    </xf>
    <xf numFmtId="1" fontId="58"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4" fillId="0" borderId="87" xfId="0" applyFont="1" applyBorder="1" applyAlignment="1" applyProtection="1">
      <alignment vertical="center"/>
      <protection locked="0" hidden="1"/>
    </xf>
    <xf numFmtId="0" fontId="54"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5" applyFont="1" applyBorder="1" applyAlignment="1" applyProtection="1">
      <alignment horizontal="center" vertical="center"/>
      <protection locked="0"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7" fillId="7" borderId="90" xfId="0"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wrapText="1"/>
      <protection locked="0" hidden="1"/>
    </xf>
    <xf numFmtId="0" fontId="57" fillId="7" borderId="89" xfId="4" applyFont="1" applyFill="1" applyBorder="1" applyAlignment="1" applyProtection="1">
      <alignment horizontal="center" vertical="center"/>
      <protection locked="0" hidden="1"/>
    </xf>
    <xf numFmtId="0" fontId="57" fillId="7" borderId="88" xfId="0" applyFont="1" applyFill="1" applyBorder="1" applyAlignment="1" applyProtection="1">
      <alignment horizontal="center" vertical="center" wrapText="1"/>
      <protection locked="0" hidden="1"/>
    </xf>
    <xf numFmtId="0" fontId="57" fillId="7" borderId="88" xfId="4" applyFont="1" applyFill="1" applyBorder="1" applyAlignment="1" applyProtection="1">
      <alignment horizontal="center" vertical="center"/>
      <protection locked="0"/>
    </xf>
    <xf numFmtId="0" fontId="57"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4" fillId="0" borderId="0" xfId="0" applyFont="1" applyAlignment="1">
      <alignment horizontal="right"/>
    </xf>
    <xf numFmtId="0" fontId="65" fillId="0" borderId="0" xfId="0" applyFont="1" applyAlignment="1">
      <alignment horizontal="right"/>
    </xf>
    <xf numFmtId="0" fontId="66" fillId="0" borderId="0" xfId="0" applyFont="1" applyAlignment="1">
      <alignment horizontal="left" vertical="center" wrapText="1"/>
    </xf>
    <xf numFmtId="0" fontId="67" fillId="0" borderId="0" xfId="0" applyFont="1" applyAlignment="1">
      <alignment horizontal="left"/>
    </xf>
    <xf numFmtId="49" fontId="67"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locked="0"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6" fillId="5" borderId="19" xfId="0" applyNumberFormat="1" applyFont="1" applyFill="1" applyBorder="1" applyAlignment="1">
      <alignment horizontal="left" vertical="center"/>
    </xf>
    <xf numFmtId="0" fontId="8" fillId="0" borderId="20" xfId="0" applyFont="1" applyBorder="1"/>
    <xf numFmtId="49" fontId="56"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1" fillId="0" borderId="0" xfId="0" applyFont="1" applyAlignment="1">
      <alignment horizontal="center" wrapText="1"/>
    </xf>
    <xf numFmtId="0" fontId="62" fillId="0" borderId="0" xfId="0" applyFont="1"/>
    <xf numFmtId="49" fontId="63"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6" fillId="5" borderId="17" xfId="0" applyNumberFormat="1" applyFont="1" applyFill="1" applyBorder="1" applyAlignment="1">
      <alignment horizontal="left" vertical="center"/>
    </xf>
    <xf numFmtId="0" fontId="8" fillId="0" borderId="18" xfId="0" applyFont="1" applyBorder="1"/>
    <xf numFmtId="0" fontId="56"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3" fillId="0" borderId="0" xfId="0" applyFont="1" applyAlignment="1" applyProtection="1">
      <alignment horizontal="center" vertical="top" wrapText="1"/>
      <protection locked="0"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3" applyFont="1" applyBorder="1" applyAlignment="1">
      <alignment vertical="center" wrapText="1"/>
    </xf>
    <xf numFmtId="0" fontId="26" fillId="0" borderId="14" xfId="3" applyFont="1" applyBorder="1"/>
    <xf numFmtId="0" fontId="21" fillId="0" borderId="66" xfId="3" applyFont="1" applyBorder="1" applyAlignment="1">
      <alignment vertical="center" wrapText="1"/>
    </xf>
    <xf numFmtId="0" fontId="21" fillId="0" borderId="66" xfId="0" applyFont="1" applyBorder="1" applyAlignment="1">
      <alignment vertical="center" wrapText="1"/>
    </xf>
    <xf numFmtId="0" fontId="22" fillId="0" borderId="86" xfId="5" applyBorder="1" applyAlignment="1" applyProtection="1">
      <alignment vertical="center" wrapText="1"/>
      <protection locked="0" hidden="1"/>
    </xf>
  </cellXfs>
  <cellStyles count="6">
    <cellStyle name="Comma" xfId="1" builtinId="3"/>
    <cellStyle name="Normal" xfId="0" builtinId="0"/>
    <cellStyle name="Normal 2" xfId="2" xr:uid="{00000000-0005-0000-0000-000002000000}"/>
    <cellStyle name="Normal 3" xfId="3" xr:uid="{00000000-0005-0000-0000-000003000000}"/>
    <cellStyle name="Normal 4" xfId="4" xr:uid="{00000000-0005-0000-0000-000004000000}"/>
    <cellStyle name="Normal 5" xfId="5" xr:uid="{00000000-0005-0000-0000-000005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10091797</v>
      </c>
      <c r="D2" s="6">
        <f>'PR-RAS'!E6</f>
        <v>12339359</v>
      </c>
      <c r="E2" s="6">
        <v>0</v>
      </c>
      <c r="F2" s="6">
        <v>0</v>
      </c>
      <c r="G2" s="7">
        <f t="shared" ref="G2:G264" si="0">(B2/1000)*(C2*1+D2*2)</f>
        <v>34770.519999999997</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116496</v>
      </c>
      <c r="D46" s="1">
        <f>'PR-RAS'!E50</f>
        <v>343862</v>
      </c>
      <c r="E46" s="1">
        <v>0</v>
      </c>
      <c r="F46" s="1">
        <v>0</v>
      </c>
      <c r="G46" s="2">
        <f t="shared" si="0"/>
        <v>36189.9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71297</v>
      </c>
      <c r="D64" s="1">
        <f>'PR-RAS'!E68</f>
        <v>23817</v>
      </c>
      <c r="E64" s="1">
        <v>0</v>
      </c>
      <c r="F64" s="1">
        <v>0</v>
      </c>
      <c r="G64" s="2">
        <f t="shared" si="0"/>
        <v>7492.65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71297</v>
      </c>
      <c r="D65" s="1">
        <f>'PR-RAS'!E69</f>
        <v>23817</v>
      </c>
      <c r="E65" s="1">
        <v>0</v>
      </c>
      <c r="F65" s="1">
        <v>0</v>
      </c>
      <c r="G65" s="2">
        <f t="shared" si="0"/>
        <v>7611.58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45199</v>
      </c>
      <c r="D70" s="1">
        <f>'PR-RAS'!E74</f>
        <v>320045</v>
      </c>
      <c r="E70" s="1">
        <v>0</v>
      </c>
      <c r="F70" s="1">
        <v>0</v>
      </c>
      <c r="G70" s="2">
        <f t="shared" si="0"/>
        <v>47284.94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45199</v>
      </c>
      <c r="D71" s="1">
        <f>'PR-RAS'!E75</f>
        <v>320045</v>
      </c>
      <c r="E71" s="1">
        <v>0</v>
      </c>
      <c r="F71" s="1">
        <v>0</v>
      </c>
      <c r="G71" s="2">
        <f t="shared" si="0"/>
        <v>47970.23</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168988</v>
      </c>
      <c r="D102" s="1">
        <f>'PR-RAS'!E106</f>
        <v>143703</v>
      </c>
      <c r="E102" s="1">
        <v>0</v>
      </c>
      <c r="F102" s="1">
        <v>0</v>
      </c>
      <c r="G102" s="2">
        <f t="shared" si="0"/>
        <v>46095.79</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168988</v>
      </c>
      <c r="D108" s="1">
        <f>'PR-RAS'!E112</f>
        <v>143703</v>
      </c>
      <c r="E108" s="1">
        <v>0</v>
      </c>
      <c r="F108" s="1">
        <v>0</v>
      </c>
      <c r="G108" s="2">
        <f t="shared" si="0"/>
        <v>48834.16</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168988</v>
      </c>
      <c r="D113" s="1">
        <f>'PR-RAS'!E117</f>
        <v>143703</v>
      </c>
      <c r="E113" s="1">
        <v>0</v>
      </c>
      <c r="F113" s="1">
        <v>0</v>
      </c>
      <c r="G113" s="2">
        <f t="shared" si="0"/>
        <v>51116.13</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131857</v>
      </c>
      <c r="D120" s="1">
        <f>'PR-RAS'!E124</f>
        <v>139689</v>
      </c>
      <c r="E120" s="1">
        <v>0</v>
      </c>
      <c r="F120" s="1">
        <v>0</v>
      </c>
      <c r="G120" s="2">
        <f t="shared" si="0"/>
        <v>48936.97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131857</v>
      </c>
      <c r="D121" s="1">
        <f>'PR-RAS'!E125</f>
        <v>139689</v>
      </c>
      <c r="E121" s="1">
        <v>0</v>
      </c>
      <c r="F121" s="1">
        <v>0</v>
      </c>
      <c r="G121" s="2">
        <f t="shared" si="0"/>
        <v>49348.2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131857</v>
      </c>
      <c r="D123" s="1">
        <f>'PR-RAS'!E127</f>
        <v>139689</v>
      </c>
      <c r="E123" s="1">
        <v>0</v>
      </c>
      <c r="F123" s="1">
        <v>0</v>
      </c>
      <c r="G123" s="2">
        <f t="shared" si="0"/>
        <v>50170.67</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9654679</v>
      </c>
      <c r="D129" s="1">
        <f>'PR-RAS'!E133</f>
        <v>11710414</v>
      </c>
      <c r="E129" s="1">
        <v>0</v>
      </c>
      <c r="F129" s="1">
        <v>0</v>
      </c>
      <c r="G129" s="2">
        <f t="shared" si="0"/>
        <v>4233664.9000000004</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1052166</v>
      </c>
      <c r="D130" s="1">
        <f>'PR-RAS'!E134</f>
        <v>835487</v>
      </c>
      <c r="E130" s="1">
        <v>0</v>
      </c>
      <c r="F130" s="1">
        <v>0</v>
      </c>
      <c r="G130" s="2">
        <f t="shared" si="0"/>
        <v>351285.06</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149908</v>
      </c>
      <c r="D131" s="1">
        <f>'PR-RAS'!E135</f>
        <v>406476</v>
      </c>
      <c r="E131" s="1">
        <v>0</v>
      </c>
      <c r="F131" s="1">
        <v>0</v>
      </c>
      <c r="G131" s="2">
        <f t="shared" si="0"/>
        <v>125171.8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902258</v>
      </c>
      <c r="D132" s="1">
        <f>'PR-RAS'!E136</f>
        <v>429011</v>
      </c>
      <c r="E132" s="1">
        <v>0</v>
      </c>
      <c r="F132" s="1">
        <v>0</v>
      </c>
      <c r="G132" s="2">
        <f t="shared" si="0"/>
        <v>230596.68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8602513</v>
      </c>
      <c r="D134" s="1">
        <f>'PR-RAS'!E138</f>
        <v>10874927</v>
      </c>
      <c r="E134" s="1">
        <v>0</v>
      </c>
      <c r="F134" s="1">
        <v>0</v>
      </c>
      <c r="G134" s="2">
        <f t="shared" si="0"/>
        <v>4036864.81</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19776</v>
      </c>
      <c r="D135" s="1">
        <f>'PR-RAS'!E139</f>
        <v>1691</v>
      </c>
      <c r="E135" s="1">
        <v>0</v>
      </c>
      <c r="F135" s="1">
        <v>0</v>
      </c>
      <c r="G135" s="2">
        <f t="shared" si="0"/>
        <v>3103.17</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19776</v>
      </c>
      <c r="D146" s="1">
        <f>'PR-RAS'!E150</f>
        <v>1691</v>
      </c>
      <c r="E146" s="1">
        <v>0</v>
      </c>
      <c r="F146" s="1">
        <v>0</v>
      </c>
      <c r="G146" s="2">
        <f t="shared" si="0"/>
        <v>3357.91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8676656</v>
      </c>
      <c r="D147" s="1">
        <f>'PR-RAS'!E151</f>
        <v>10944656</v>
      </c>
      <c r="E147" s="1">
        <v>0</v>
      </c>
      <c r="F147" s="1">
        <v>0</v>
      </c>
      <c r="G147" s="2">
        <f t="shared" si="0"/>
        <v>4462631.33</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6837067</v>
      </c>
      <c r="D148" s="1">
        <f>'PR-RAS'!E152</f>
        <v>8566173</v>
      </c>
      <c r="E148" s="1">
        <v>0</v>
      </c>
      <c r="F148" s="1">
        <v>0</v>
      </c>
      <c r="G148" s="2">
        <f t="shared" si="0"/>
        <v>3523503.71</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5803946</v>
      </c>
      <c r="D149" s="1">
        <f>'PR-RAS'!E153</f>
        <v>7215859</v>
      </c>
      <c r="E149" s="1">
        <v>0</v>
      </c>
      <c r="F149" s="1">
        <v>0</v>
      </c>
      <c r="G149" s="2">
        <f t="shared" si="0"/>
        <v>2994878.27</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5605591</v>
      </c>
      <c r="D150" s="1">
        <f>'PR-RAS'!E154</f>
        <v>6870481</v>
      </c>
      <c r="E150" s="1">
        <v>0</v>
      </c>
      <c r="F150" s="1">
        <v>0</v>
      </c>
      <c r="G150" s="2">
        <f t="shared" si="0"/>
        <v>2882636.4</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198356</v>
      </c>
      <c r="D152" s="1">
        <f>'PR-RAS'!E156</f>
        <v>345377</v>
      </c>
      <c r="E152" s="1">
        <v>0</v>
      </c>
      <c r="F152" s="1">
        <v>0</v>
      </c>
      <c r="G152" s="2">
        <f t="shared" si="0"/>
        <v>134255.60999999999</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221679</v>
      </c>
      <c r="D154" s="1">
        <f>'PR-RAS'!E158</f>
        <v>310166</v>
      </c>
      <c r="E154" s="1">
        <v>0</v>
      </c>
      <c r="F154" s="1">
        <v>0</v>
      </c>
      <c r="G154" s="2">
        <f t="shared" si="0"/>
        <v>128827.68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811441</v>
      </c>
      <c r="D155" s="1">
        <f>'PR-RAS'!E159</f>
        <v>1040149</v>
      </c>
      <c r="E155" s="1">
        <v>0</v>
      </c>
      <c r="F155" s="1">
        <v>0</v>
      </c>
      <c r="G155" s="2">
        <f t="shared" si="0"/>
        <v>445327.81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10314</v>
      </c>
      <c r="D156" s="1">
        <f>'PR-RAS'!E160</f>
        <v>12317</v>
      </c>
      <c r="E156" s="1">
        <v>0</v>
      </c>
      <c r="F156" s="1">
        <v>0</v>
      </c>
      <c r="G156" s="2">
        <f t="shared" si="0"/>
        <v>5416.94</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801019</v>
      </c>
      <c r="D157" s="1">
        <f>'PR-RAS'!E161</f>
        <v>1027311</v>
      </c>
      <c r="E157" s="1">
        <v>0</v>
      </c>
      <c r="F157" s="1">
        <v>0</v>
      </c>
      <c r="G157" s="2">
        <f t="shared" si="0"/>
        <v>445480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107</v>
      </c>
      <c r="D158" s="1">
        <f>'PR-RAS'!E162</f>
        <v>520</v>
      </c>
      <c r="E158" s="1">
        <v>0</v>
      </c>
      <c r="F158" s="1">
        <v>0</v>
      </c>
      <c r="G158" s="2">
        <f t="shared" si="0"/>
        <v>180.08</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1808155</v>
      </c>
      <c r="D159" s="1">
        <f>'PR-RAS'!E163</f>
        <v>2336271</v>
      </c>
      <c r="E159" s="1">
        <v>0</v>
      </c>
      <c r="F159" s="1">
        <v>0</v>
      </c>
      <c r="G159" s="2">
        <f t="shared" si="0"/>
        <v>1023950.13</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255617</v>
      </c>
      <c r="D160" s="1">
        <f>'PR-RAS'!E164</f>
        <v>282534</v>
      </c>
      <c r="E160" s="1">
        <v>0</v>
      </c>
      <c r="F160" s="1">
        <v>0</v>
      </c>
      <c r="G160" s="2">
        <f t="shared" si="0"/>
        <v>130488.92</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36488</v>
      </c>
      <c r="D161" s="1">
        <f>'PR-RAS'!E165</f>
        <v>41446</v>
      </c>
      <c r="E161" s="1">
        <v>0</v>
      </c>
      <c r="F161" s="1">
        <v>0</v>
      </c>
      <c r="G161" s="2">
        <f t="shared" si="0"/>
        <v>19100.8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206972</v>
      </c>
      <c r="D162" s="1">
        <f>'PR-RAS'!E166</f>
        <v>197349</v>
      </c>
      <c r="E162" s="1">
        <v>0</v>
      </c>
      <c r="F162" s="1">
        <v>0</v>
      </c>
      <c r="G162" s="2">
        <f t="shared" si="0"/>
        <v>96868.87</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12157</v>
      </c>
      <c r="D163" s="1">
        <f>'PR-RAS'!E167</f>
        <v>40670</v>
      </c>
      <c r="E163" s="1">
        <v>0</v>
      </c>
      <c r="F163" s="1">
        <v>0</v>
      </c>
      <c r="G163" s="2">
        <f t="shared" si="0"/>
        <v>15146.51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3069</v>
      </c>
      <c r="E164" s="1">
        <v>0</v>
      </c>
      <c r="F164" s="1">
        <v>0</v>
      </c>
      <c r="G164" s="2">
        <f t="shared" si="0"/>
        <v>1000.49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634213</v>
      </c>
      <c r="D165" s="1">
        <f>'PR-RAS'!E169</f>
        <v>694555</v>
      </c>
      <c r="E165" s="1">
        <v>0</v>
      </c>
      <c r="F165" s="1">
        <v>0</v>
      </c>
      <c r="G165" s="2">
        <f t="shared" si="0"/>
        <v>331824.96999999997</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30464</v>
      </c>
      <c r="D166" s="1">
        <f>'PR-RAS'!E170</f>
        <v>34585</v>
      </c>
      <c r="E166" s="1">
        <v>0</v>
      </c>
      <c r="F166" s="1">
        <v>0</v>
      </c>
      <c r="G166" s="2">
        <f t="shared" si="0"/>
        <v>16439.61</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141735</v>
      </c>
      <c r="D167" s="1">
        <f>'PR-RAS'!E171</f>
        <v>113403</v>
      </c>
      <c r="E167" s="1">
        <v>0</v>
      </c>
      <c r="F167" s="1">
        <v>0</v>
      </c>
      <c r="G167" s="2">
        <f t="shared" si="0"/>
        <v>61177.81</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429659</v>
      </c>
      <c r="D168" s="1">
        <f>'PR-RAS'!E172</f>
        <v>421173</v>
      </c>
      <c r="E168" s="1">
        <v>0</v>
      </c>
      <c r="F168" s="1">
        <v>0</v>
      </c>
      <c r="G168" s="2">
        <f t="shared" si="0"/>
        <v>212424.84</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1911</v>
      </c>
      <c r="D169" s="1">
        <f>'PR-RAS'!E173</f>
        <v>3128</v>
      </c>
      <c r="E169" s="1">
        <v>0</v>
      </c>
      <c r="F169" s="1">
        <v>0</v>
      </c>
      <c r="G169" s="2">
        <f t="shared" si="0"/>
        <v>1372.06</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30052</v>
      </c>
      <c r="D170" s="1">
        <f>'PR-RAS'!E174</f>
        <v>50858</v>
      </c>
      <c r="E170" s="1">
        <v>0</v>
      </c>
      <c r="F170" s="1">
        <v>0</v>
      </c>
      <c r="G170" s="2">
        <f t="shared" si="0"/>
        <v>22268.79</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391</v>
      </c>
      <c r="D172" s="1">
        <f>'PR-RAS'!E176</f>
        <v>71408</v>
      </c>
      <c r="E172" s="1">
        <v>0</v>
      </c>
      <c r="F172" s="1">
        <v>0</v>
      </c>
      <c r="G172" s="2">
        <f t="shared" si="0"/>
        <v>24488.400000000001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859677</v>
      </c>
      <c r="D173" s="1">
        <f>'PR-RAS'!E177</f>
        <v>1194097</v>
      </c>
      <c r="E173" s="1">
        <v>0</v>
      </c>
      <c r="F173" s="1">
        <v>0</v>
      </c>
      <c r="G173" s="2">
        <f t="shared" si="0"/>
        <v>558633.81000000006</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118099</v>
      </c>
      <c r="D174" s="1">
        <f>'PR-RAS'!E178</f>
        <v>123283</v>
      </c>
      <c r="E174" s="1">
        <v>0</v>
      </c>
      <c r="F174" s="1">
        <v>0</v>
      </c>
      <c r="G174" s="2">
        <f t="shared" si="0"/>
        <v>63087.05</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207037</v>
      </c>
      <c r="D175" s="1">
        <f>'PR-RAS'!E179</f>
        <v>235205</v>
      </c>
      <c r="E175" s="1">
        <v>0</v>
      </c>
      <c r="F175" s="1">
        <v>0</v>
      </c>
      <c r="G175" s="2">
        <f t="shared" si="0"/>
        <v>117875.78</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7580</v>
      </c>
      <c r="D176" s="1">
        <f>'PR-RAS'!E180</f>
        <v>6712</v>
      </c>
      <c r="E176" s="1">
        <v>0</v>
      </c>
      <c r="F176" s="1">
        <v>0</v>
      </c>
      <c r="G176" s="2">
        <f t="shared" si="0"/>
        <v>3675.7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36345</v>
      </c>
      <c r="D177" s="1">
        <f>'PR-RAS'!E181</f>
        <v>44864</v>
      </c>
      <c r="E177" s="1">
        <v>0</v>
      </c>
      <c r="F177" s="1">
        <v>0</v>
      </c>
      <c r="G177" s="2">
        <f t="shared" si="0"/>
        <v>22188.85</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29386</v>
      </c>
      <c r="D178" s="1">
        <f>'PR-RAS'!E182</f>
        <v>28972</v>
      </c>
      <c r="E178" s="1">
        <v>0</v>
      </c>
      <c r="F178" s="1">
        <v>0</v>
      </c>
      <c r="G178" s="2">
        <f t="shared" si="0"/>
        <v>15457.41</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45110</v>
      </c>
      <c r="D179" s="1">
        <f>'PR-RAS'!E183</f>
        <v>82242</v>
      </c>
      <c r="E179" s="1">
        <v>0</v>
      </c>
      <c r="F179" s="1">
        <v>0</v>
      </c>
      <c r="G179" s="2">
        <f t="shared" si="0"/>
        <v>37307.730000000003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290011</v>
      </c>
      <c r="D180" s="1">
        <f>'PR-RAS'!E184</f>
        <v>537116</v>
      </c>
      <c r="E180" s="1">
        <v>0</v>
      </c>
      <c r="F180" s="1">
        <v>0</v>
      </c>
      <c r="G180" s="2">
        <f t="shared" si="0"/>
        <v>244199.5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49066</v>
      </c>
      <c r="D181" s="1">
        <f>'PR-RAS'!E185</f>
        <v>52774</v>
      </c>
      <c r="E181" s="1">
        <v>0</v>
      </c>
      <c r="F181" s="1">
        <v>0</v>
      </c>
      <c r="G181" s="2">
        <f t="shared" si="0"/>
        <v>27830.52</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77044</v>
      </c>
      <c r="D182" s="1">
        <f>'PR-RAS'!E186</f>
        <v>82929</v>
      </c>
      <c r="E182" s="1">
        <v>0</v>
      </c>
      <c r="F182" s="1">
        <v>0</v>
      </c>
      <c r="G182" s="2">
        <f t="shared" si="0"/>
        <v>43965.26</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58648</v>
      </c>
      <c r="D184" s="1">
        <f>'PR-RAS'!E188</f>
        <v>165085</v>
      </c>
      <c r="E184" s="1">
        <v>0</v>
      </c>
      <c r="F184" s="1">
        <v>0</v>
      </c>
      <c r="G184" s="2">
        <f t="shared" si="0"/>
        <v>71153.69</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8961</v>
      </c>
      <c r="D185" s="1">
        <f>'PR-RAS'!E189</f>
        <v>10186</v>
      </c>
      <c r="E185" s="1">
        <v>0</v>
      </c>
      <c r="F185" s="1">
        <v>0</v>
      </c>
      <c r="G185" s="2">
        <f t="shared" si="0"/>
        <v>5397.27</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42616</v>
      </c>
      <c r="D186" s="1">
        <f>'PR-RAS'!E190</f>
        <v>54941</v>
      </c>
      <c r="E186" s="1">
        <v>0</v>
      </c>
      <c r="F186" s="1">
        <v>0</v>
      </c>
      <c r="G186" s="2">
        <f t="shared" si="0"/>
        <v>28212.13</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1862</v>
      </c>
      <c r="D187" s="1">
        <f>'PR-RAS'!E191</f>
        <v>1753</v>
      </c>
      <c r="E187" s="1">
        <v>0</v>
      </c>
      <c r="F187" s="1">
        <v>0</v>
      </c>
      <c r="G187" s="2">
        <f t="shared" si="0"/>
        <v>998.45</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3858</v>
      </c>
      <c r="D189" s="1">
        <f>'PR-RAS'!E193</f>
        <v>7374</v>
      </c>
      <c r="E189" s="1">
        <v>0</v>
      </c>
      <c r="F189" s="1">
        <v>0</v>
      </c>
      <c r="G189" s="2">
        <f t="shared" si="0"/>
        <v>3497.93</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1192</v>
      </c>
      <c r="D190" s="1">
        <f>'PR-RAS'!E194</f>
        <v>90450</v>
      </c>
      <c r="E190" s="1">
        <v>0</v>
      </c>
      <c r="F190" s="1">
        <v>0</v>
      </c>
      <c r="G190" s="2">
        <f t="shared" si="0"/>
        <v>34415.39</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160</v>
      </c>
      <c r="D191" s="1">
        <f>'PR-RAS'!E195</f>
        <v>380</v>
      </c>
      <c r="E191" s="1">
        <v>0</v>
      </c>
      <c r="F191" s="1">
        <v>0</v>
      </c>
      <c r="G191" s="2">
        <f t="shared" si="0"/>
        <v>174.8</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25371</v>
      </c>
      <c r="D192" s="1">
        <f>'PR-RAS'!E196</f>
        <v>36303</v>
      </c>
      <c r="E192" s="1">
        <v>0</v>
      </c>
      <c r="F192" s="1">
        <v>0</v>
      </c>
      <c r="G192" s="2">
        <f t="shared" si="0"/>
        <v>18713.61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4206</v>
      </c>
      <c r="D198" s="1">
        <f>'PR-RAS'!E202</f>
        <v>3562</v>
      </c>
      <c r="E198" s="1">
        <v>0</v>
      </c>
      <c r="F198" s="1">
        <v>0</v>
      </c>
      <c r="G198" s="2">
        <f t="shared" si="0"/>
        <v>2232.0100000000002</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4206</v>
      </c>
      <c r="D201" s="1">
        <f>'PR-RAS'!E205</f>
        <v>3562</v>
      </c>
      <c r="E201" s="1">
        <v>0</v>
      </c>
      <c r="F201" s="1">
        <v>0</v>
      </c>
      <c r="G201" s="2">
        <f t="shared" si="0"/>
        <v>2266</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21164</v>
      </c>
      <c r="D206" s="1">
        <f>'PR-RAS'!E210</f>
        <v>32741</v>
      </c>
      <c r="E206" s="1">
        <v>0</v>
      </c>
      <c r="F206" s="1">
        <v>0</v>
      </c>
      <c r="G206" s="2">
        <f t="shared" si="0"/>
        <v>17762.43</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10016</v>
      </c>
      <c r="D207" s="1">
        <f>'PR-RAS'!E211</f>
        <v>8595</v>
      </c>
      <c r="E207" s="1">
        <v>0</v>
      </c>
      <c r="F207" s="1">
        <v>0</v>
      </c>
      <c r="G207" s="2">
        <f t="shared" si="0"/>
        <v>5604.44</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11148</v>
      </c>
      <c r="D209" s="1">
        <f>'PR-RAS'!E213</f>
        <v>24146</v>
      </c>
      <c r="E209" s="1">
        <v>0</v>
      </c>
      <c r="F209" s="1">
        <v>0</v>
      </c>
      <c r="G209" s="2">
        <f t="shared" si="0"/>
        <v>12363.52</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5309</v>
      </c>
      <c r="D220" s="1">
        <f>'PR-RAS'!E224</f>
        <v>0</v>
      </c>
      <c r="E220" s="1">
        <v>0</v>
      </c>
      <c r="F220" s="1">
        <v>0</v>
      </c>
      <c r="G220" s="2">
        <f t="shared" si="0"/>
        <v>1162.67</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5309</v>
      </c>
      <c r="D243" s="1">
        <f>'PR-RAS'!E247</f>
        <v>0</v>
      </c>
      <c r="E243" s="1">
        <v>0</v>
      </c>
      <c r="F243" s="1">
        <v>0</v>
      </c>
      <c r="G243" s="2">
        <f t="shared" si="0"/>
        <v>1284.78</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5309</v>
      </c>
      <c r="D244" s="1">
        <f>'PR-RAS'!E248</f>
        <v>0</v>
      </c>
      <c r="E244" s="1">
        <v>0</v>
      </c>
      <c r="F244" s="1">
        <v>0</v>
      </c>
      <c r="G244" s="2">
        <f t="shared" si="0"/>
        <v>1290.0899999999999</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755</v>
      </c>
      <c r="D259" s="1">
        <f>'PR-RAS'!E263</f>
        <v>5908</v>
      </c>
      <c r="E259" s="1">
        <v>0</v>
      </c>
      <c r="F259" s="1">
        <v>0</v>
      </c>
      <c r="G259" s="2">
        <f t="shared" si="0"/>
        <v>3243.32</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700</v>
      </c>
      <c r="D260" s="1">
        <f>'PR-RAS'!E264</f>
        <v>150</v>
      </c>
      <c r="E260" s="1">
        <v>0</v>
      </c>
      <c r="F260" s="1">
        <v>0</v>
      </c>
      <c r="G260" s="2">
        <f t="shared" si="0"/>
        <v>259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700</v>
      </c>
      <c r="D261" s="1">
        <f>'PR-RAS'!E265</f>
        <v>150</v>
      </c>
      <c r="E261" s="1">
        <v>0</v>
      </c>
      <c r="F261" s="1">
        <v>0</v>
      </c>
      <c r="G261" s="2">
        <f t="shared" si="0"/>
        <v>260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55</v>
      </c>
      <c r="D269" s="1">
        <f>'PR-RAS'!E273</f>
        <v>5758</v>
      </c>
      <c r="E269" s="1">
        <v>0</v>
      </c>
      <c r="F269" s="1">
        <v>0</v>
      </c>
      <c r="G269" s="2">
        <f t="shared" si="8"/>
        <v>3101.03</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55</v>
      </c>
      <c r="D273" s="1">
        <f>'PR-RAS'!E277</f>
        <v>5758</v>
      </c>
      <c r="E273" s="1">
        <v>0</v>
      </c>
      <c r="F273" s="1">
        <v>0</v>
      </c>
      <c r="G273" s="2">
        <f t="shared" si="8"/>
        <v>3147.31</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8676656</v>
      </c>
      <c r="D285" s="1">
        <f>'PR-RAS'!E289</f>
        <v>10944656</v>
      </c>
      <c r="E285" s="1">
        <v>0</v>
      </c>
      <c r="F285" s="1">
        <v>0</v>
      </c>
      <c r="G285" s="2">
        <f t="shared" si="8"/>
        <v>8680734.9100000001</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1415141</v>
      </c>
      <c r="D286" s="1">
        <f>'PR-RAS'!E290</f>
        <v>1394703</v>
      </c>
      <c r="E286" s="1">
        <v>0</v>
      </c>
      <c r="F286" s="1">
        <v>0</v>
      </c>
      <c r="G286" s="2">
        <f t="shared" si="8"/>
        <v>1198295.8999999999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581927</v>
      </c>
      <c r="E288" s="1">
        <v>0</v>
      </c>
      <c r="F288" s="1">
        <v>0</v>
      </c>
      <c r="G288" s="2">
        <f t="shared" si="8"/>
        <v>334026.09999999998</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23712</v>
      </c>
      <c r="D289" s="1">
        <f>'PR-RAS'!E293</f>
        <v>0</v>
      </c>
      <c r="E289" s="1">
        <v>0</v>
      </c>
      <c r="F289" s="1">
        <v>0</v>
      </c>
      <c r="G289" s="2">
        <f t="shared" si="8"/>
        <v>6829.06</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1102642</v>
      </c>
      <c r="E290" s="1">
        <v>0</v>
      </c>
      <c r="F290" s="1">
        <v>0</v>
      </c>
      <c r="G290" s="2">
        <f t="shared" si="8"/>
        <v>637327.07999999996</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9559</v>
      </c>
      <c r="E291" s="1">
        <v>0</v>
      </c>
      <c r="F291" s="1">
        <v>0</v>
      </c>
      <c r="G291" s="2">
        <f t="shared" si="8"/>
        <v>5544.22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1067766</v>
      </c>
      <c r="E292" s="1">
        <v>0</v>
      </c>
      <c r="F292" s="1">
        <v>0</v>
      </c>
      <c r="G292" s="2">
        <f t="shared" si="8"/>
        <v>621439.81000000006</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11042</v>
      </c>
      <c r="D293" s="1">
        <f>'PR-RAS'!E298</f>
        <v>0</v>
      </c>
      <c r="E293" s="1">
        <v>0</v>
      </c>
      <c r="F293" s="1">
        <v>0</v>
      </c>
      <c r="G293" s="2">
        <f t="shared" si="8"/>
        <v>3224.26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11042</v>
      </c>
      <c r="D306" s="1">
        <f>'PR-RAS'!E311</f>
        <v>0</v>
      </c>
      <c r="E306" s="1">
        <v>0</v>
      </c>
      <c r="F306" s="1">
        <v>0</v>
      </c>
      <c r="G306" s="2">
        <f t="shared" si="8"/>
        <v>3367.81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11042</v>
      </c>
      <c r="D321" s="1">
        <f>'PR-RAS'!E326</f>
        <v>0</v>
      </c>
      <c r="E321" s="1">
        <v>0</v>
      </c>
      <c r="F321" s="1">
        <v>0</v>
      </c>
      <c r="G321" s="2">
        <f t="shared" si="8"/>
        <v>3533.44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11042</v>
      </c>
      <c r="D322" s="1">
        <f>'PR-RAS'!E327</f>
        <v>0</v>
      </c>
      <c r="E322" s="1">
        <v>0</v>
      </c>
      <c r="F322" s="1">
        <v>0</v>
      </c>
      <c r="G322" s="2">
        <f t="shared" si="8"/>
        <v>3544.48</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1042340</v>
      </c>
      <c r="D345" s="1">
        <f>'PR-RAS'!E350</f>
        <v>597503</v>
      </c>
      <c r="E345" s="1">
        <v>0</v>
      </c>
      <c r="F345" s="1">
        <v>0</v>
      </c>
      <c r="G345" s="2">
        <f t="shared" si="8"/>
        <v>769647.02</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1103</v>
      </c>
      <c r="D346" s="1">
        <f>'PR-RAS'!E351</f>
        <v>2590</v>
      </c>
      <c r="E346" s="1">
        <v>0</v>
      </c>
      <c r="F346" s="1">
        <v>0</v>
      </c>
      <c r="G346" s="2">
        <f t="shared" si="8"/>
        <v>2167.64</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1103</v>
      </c>
      <c r="D351" s="1">
        <f>'PR-RAS'!E356</f>
        <v>2590</v>
      </c>
      <c r="E351" s="1">
        <v>0</v>
      </c>
      <c r="F351" s="1">
        <v>0</v>
      </c>
      <c r="G351" s="2">
        <f t="shared" si="8"/>
        <v>2199.0500000000002</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1103</v>
      </c>
      <c r="D355" s="1">
        <f>'PR-RAS'!E360</f>
        <v>2590</v>
      </c>
      <c r="E355" s="1">
        <v>0</v>
      </c>
      <c r="F355" s="1">
        <v>0</v>
      </c>
      <c r="G355" s="2">
        <f t="shared" si="8"/>
        <v>2224.1799999999998</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1011209</v>
      </c>
      <c r="D358" s="1">
        <f>'PR-RAS'!E363</f>
        <v>533763</v>
      </c>
      <c r="E358" s="1">
        <v>0</v>
      </c>
      <c r="F358" s="1">
        <v>0</v>
      </c>
      <c r="G358" s="2">
        <f t="shared" si="8"/>
        <v>742108.4</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47940</v>
      </c>
      <c r="D364" s="1">
        <f>'PR-RAS'!E369</f>
        <v>102495</v>
      </c>
      <c r="E364" s="1">
        <v>0</v>
      </c>
      <c r="F364" s="1">
        <v>0</v>
      </c>
      <c r="G364" s="2">
        <f t="shared" si="8"/>
        <v>91813.59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1874</v>
      </c>
      <c r="D365" s="1">
        <f>'PR-RAS'!E370</f>
        <v>18816</v>
      </c>
      <c r="E365" s="1">
        <v>0</v>
      </c>
      <c r="F365" s="1">
        <v>0</v>
      </c>
      <c r="G365" s="2">
        <f t="shared" si="8"/>
        <v>14380.18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5106</v>
      </c>
      <c r="D366" s="1">
        <f>'PR-RAS'!E371</f>
        <v>30592</v>
      </c>
      <c r="E366" s="1">
        <v>0</v>
      </c>
      <c r="F366" s="1">
        <v>0</v>
      </c>
      <c r="G366" s="2">
        <f t="shared" si="8"/>
        <v>24195.85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2489</v>
      </c>
      <c r="D367" s="1">
        <f>'PR-RAS'!E372</f>
        <v>0</v>
      </c>
      <c r="E367" s="1">
        <v>0</v>
      </c>
      <c r="F367" s="1">
        <v>0</v>
      </c>
      <c r="G367" s="2">
        <f t="shared" si="8"/>
        <v>910.97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38471</v>
      </c>
      <c r="D368" s="1">
        <f>'PR-RAS'!E373</f>
        <v>52412</v>
      </c>
      <c r="E368" s="1">
        <v>0</v>
      </c>
      <c r="F368" s="1">
        <v>0</v>
      </c>
      <c r="G368" s="2">
        <f t="shared" si="8"/>
        <v>52589.27</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674</v>
      </c>
      <c r="E371" s="1">
        <v>0</v>
      </c>
      <c r="F371" s="1">
        <v>0</v>
      </c>
      <c r="G371" s="2">
        <f t="shared" si="8"/>
        <v>498.76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963269</v>
      </c>
      <c r="D373" s="1">
        <f>'PR-RAS'!E378</f>
        <v>431268</v>
      </c>
      <c r="E373" s="1">
        <v>0</v>
      </c>
      <c r="F373" s="1">
        <v>0</v>
      </c>
      <c r="G373" s="2">
        <f t="shared" si="8"/>
        <v>679199.46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963269</v>
      </c>
      <c r="D374" s="1">
        <f>'PR-RAS'!E379</f>
        <v>431268</v>
      </c>
      <c r="E374" s="1">
        <v>0</v>
      </c>
      <c r="F374" s="1">
        <v>0</v>
      </c>
      <c r="G374" s="2">
        <f t="shared" si="8"/>
        <v>681025.27</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30029</v>
      </c>
      <c r="D397" s="1">
        <f>'PR-RAS'!E402</f>
        <v>61150</v>
      </c>
      <c r="E397" s="1">
        <v>0</v>
      </c>
      <c r="F397" s="1">
        <v>0</v>
      </c>
      <c r="G397" s="2">
        <f t="shared" si="8"/>
        <v>60322.28</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30029</v>
      </c>
      <c r="D400" s="1">
        <f>'PR-RAS'!E405</f>
        <v>61150</v>
      </c>
      <c r="E400" s="1">
        <v>0</v>
      </c>
      <c r="F400" s="1">
        <v>0</v>
      </c>
      <c r="G400" s="2">
        <f t="shared" si="8"/>
        <v>60779.27</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1031298</v>
      </c>
      <c r="D403" s="1">
        <f>'PR-RAS'!E408</f>
        <v>597503</v>
      </c>
      <c r="E403" s="1">
        <v>0</v>
      </c>
      <c r="F403" s="1">
        <v>0</v>
      </c>
      <c r="G403" s="2">
        <f t="shared" si="8"/>
        <v>894974.21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139516</v>
      </c>
      <c r="D405" s="1">
        <f>'PR-RAS'!E410</f>
        <v>379994</v>
      </c>
      <c r="E405" s="1">
        <v>0</v>
      </c>
      <c r="F405" s="1">
        <v>0</v>
      </c>
      <c r="G405" s="2">
        <f t="shared" si="8"/>
        <v>363399.62</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10102839</v>
      </c>
      <c r="D407" s="1">
        <f>'PR-RAS'!E412</f>
        <v>12339359</v>
      </c>
      <c r="E407" s="1">
        <v>0</v>
      </c>
      <c r="F407" s="1">
        <v>0</v>
      </c>
      <c r="G407" s="2">
        <f t="shared" si="8"/>
        <v>14121312.140000001</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9718996</v>
      </c>
      <c r="D408" s="1">
        <f>'PR-RAS'!E413</f>
        <v>11542159</v>
      </c>
      <c r="E408" s="1">
        <v>0</v>
      </c>
      <c r="F408" s="1">
        <v>0</v>
      </c>
      <c r="G408" s="2">
        <f t="shared" si="8"/>
        <v>13350948.800000001</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383843</v>
      </c>
      <c r="D409" s="1">
        <f>'PR-RAS'!E414</f>
        <v>797200</v>
      </c>
      <c r="E409" s="1">
        <v>0</v>
      </c>
      <c r="F409" s="1">
        <v>0</v>
      </c>
      <c r="G409" s="2">
        <f t="shared" si="8"/>
        <v>807123.14</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201933</v>
      </c>
      <c r="E411" s="1">
        <v>0</v>
      </c>
      <c r="F411" s="1">
        <v>0</v>
      </c>
      <c r="G411" s="2">
        <f t="shared" si="8"/>
        <v>165585.06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163228</v>
      </c>
      <c r="D412" s="1">
        <f>'PR-RAS'!E417</f>
        <v>0</v>
      </c>
      <c r="E412" s="1">
        <v>0</v>
      </c>
      <c r="F412" s="1">
        <v>0</v>
      </c>
      <c r="G412" s="2">
        <f t="shared" si="8"/>
        <v>67086.710000000006</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1102642</v>
      </c>
      <c r="E413" s="1">
        <v>0</v>
      </c>
      <c r="F413" s="1">
        <v>0</v>
      </c>
      <c r="G413" s="2">
        <f t="shared" si="8"/>
        <v>908577.01</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75154</v>
      </c>
      <c r="D414" s="1">
        <f>'PR-RAS'!E420</f>
        <v>0</v>
      </c>
      <c r="E414" s="1">
        <v>0</v>
      </c>
      <c r="F414" s="1">
        <v>0</v>
      </c>
      <c r="G414" s="2">
        <f t="shared" si="8"/>
        <v>31038.6</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75154</v>
      </c>
      <c r="D478" s="1">
        <f>'PR-RAS'!E484</f>
        <v>0</v>
      </c>
      <c r="E478" s="1">
        <v>0</v>
      </c>
      <c r="F478" s="1">
        <v>0</v>
      </c>
      <c r="G478" s="2">
        <f t="shared" si="8"/>
        <v>35848.46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75154</v>
      </c>
      <c r="D489" s="1">
        <f>'PR-RAS'!E495</f>
        <v>0</v>
      </c>
      <c r="E489" s="1">
        <v>0</v>
      </c>
      <c r="F489" s="1">
        <v>0</v>
      </c>
      <c r="G489" s="2">
        <f t="shared" si="8"/>
        <v>36675.15</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75154</v>
      </c>
      <c r="D492" s="1">
        <f>'PR-RAS'!E498</f>
        <v>0</v>
      </c>
      <c r="E492" s="1">
        <v>0</v>
      </c>
      <c r="F492" s="1">
        <v>0</v>
      </c>
      <c r="G492" s="2">
        <f t="shared" si="8"/>
        <v>36900.61</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51596</v>
      </c>
      <c r="D522" s="1">
        <f>'PR-RAS'!E528</f>
        <v>32096</v>
      </c>
      <c r="E522" s="1">
        <v>0</v>
      </c>
      <c r="F522" s="1">
        <v>0</v>
      </c>
      <c r="G522" s="2">
        <f t="shared" ref="G522:G809" si="10">(B522/1000)*(C522*1+D522*2)</f>
        <v>60325.55</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51596</v>
      </c>
      <c r="D587" s="1">
        <f>'PR-RAS'!E593</f>
        <v>32096</v>
      </c>
      <c r="E587" s="1">
        <v>0</v>
      </c>
      <c r="F587" s="1">
        <v>0</v>
      </c>
      <c r="G587" s="2">
        <f t="shared" si="10"/>
        <v>67851.77</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51596</v>
      </c>
      <c r="D599" s="1">
        <f>'PR-RAS'!E605</f>
        <v>32096</v>
      </c>
      <c r="E599" s="1">
        <v>0</v>
      </c>
      <c r="F599" s="1">
        <v>0</v>
      </c>
      <c r="G599" s="2">
        <f t="shared" si="10"/>
        <v>69241.22</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51596</v>
      </c>
      <c r="D602" s="1">
        <f>'PR-RAS'!E608</f>
        <v>32096</v>
      </c>
      <c r="E602" s="1">
        <v>0</v>
      </c>
      <c r="F602" s="1">
        <v>0</v>
      </c>
      <c r="G602" s="2">
        <f t="shared" si="10"/>
        <v>69588.59</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23558</v>
      </c>
      <c r="D629" s="1">
        <f>'PR-RAS'!E635</f>
        <v>0</v>
      </c>
      <c r="E629" s="1">
        <v>0</v>
      </c>
      <c r="F629" s="1">
        <v>0</v>
      </c>
      <c r="G629" s="2">
        <f t="shared" si="10"/>
        <v>14794.42</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32096</v>
      </c>
      <c r="E630" s="1">
        <v>0</v>
      </c>
      <c r="F630" s="1">
        <v>0</v>
      </c>
      <c r="G630" s="2">
        <f t="shared" si="10"/>
        <v>40376.769999999997</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111025</v>
      </c>
      <c r="D631" s="1">
        <f>'PR-RAS'!E637</f>
        <v>153372</v>
      </c>
      <c r="E631" s="1">
        <v>0</v>
      </c>
      <c r="F631" s="1">
        <v>0</v>
      </c>
      <c r="G631" s="2">
        <f t="shared" si="10"/>
        <v>263194.46999999997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10177994</v>
      </c>
      <c r="D633" s="1">
        <f>'PR-RAS'!E639</f>
        <v>12339359</v>
      </c>
      <c r="E633" s="1">
        <v>0</v>
      </c>
      <c r="F633" s="1">
        <v>0</v>
      </c>
      <c r="G633" s="2">
        <f t="shared" si="10"/>
        <v>22029441.98</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9770593</v>
      </c>
      <c r="D634" s="1">
        <f>'PR-RAS'!E640</f>
        <v>11574255</v>
      </c>
      <c r="E634" s="1">
        <v>0</v>
      </c>
      <c r="F634" s="1">
        <v>0</v>
      </c>
      <c r="G634" s="2">
        <f t="shared" si="10"/>
        <v>20837792.199999999</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407401</v>
      </c>
      <c r="D635" s="1">
        <f>'PR-RAS'!E641</f>
        <v>765104</v>
      </c>
      <c r="E635" s="1">
        <v>0</v>
      </c>
      <c r="F635" s="1">
        <v>0</v>
      </c>
      <c r="G635" s="2">
        <f t="shared" si="10"/>
        <v>1228444.1100000001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355305</v>
      </c>
      <c r="E637" s="1">
        <v>0</v>
      </c>
      <c r="F637" s="1">
        <v>0</v>
      </c>
      <c r="G637" s="2">
        <f t="shared" si="10"/>
        <v>451947.96</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52202</v>
      </c>
      <c r="D638" s="1">
        <f>'PR-RAS'!E644</f>
        <v>0</v>
      </c>
      <c r="E638" s="1">
        <v>0</v>
      </c>
      <c r="F638" s="1">
        <v>0</v>
      </c>
      <c r="G638" s="2">
        <f t="shared" si="10"/>
        <v>33252.67</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355198</v>
      </c>
      <c r="D639" s="1">
        <f>'PR-RAS'!E645</f>
        <v>1120408</v>
      </c>
      <c r="E639" s="1">
        <v>0</v>
      </c>
      <c r="F639" s="1">
        <v>0</v>
      </c>
      <c r="G639" s="2">
        <f t="shared" si="10"/>
        <v>1656256.93</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655013</v>
      </c>
      <c r="D641" s="1">
        <f>'PR-RAS'!E647</f>
        <v>783777</v>
      </c>
      <c r="E641" s="1">
        <v>0</v>
      </c>
      <c r="F641" s="1">
        <v>0</v>
      </c>
      <c r="G641" s="2">
        <f t="shared" si="10"/>
        <v>1422442.88</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133742</v>
      </c>
      <c r="D642" s="1">
        <f>'PR-RAS'!E649</f>
        <v>490556</v>
      </c>
      <c r="E642" s="1">
        <v>0</v>
      </c>
      <c r="F642" s="1">
        <v>0</v>
      </c>
      <c r="G642" s="2">
        <f t="shared" si="10"/>
        <v>714621.41</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9289403</v>
      </c>
      <c r="D643" s="1">
        <f>'PR-RAS'!E650</f>
        <v>12114172</v>
      </c>
      <c r="E643" s="1">
        <v>0</v>
      </c>
      <c r="F643" s="1">
        <v>0</v>
      </c>
      <c r="G643" s="2">
        <f t="shared" si="10"/>
        <v>21518393.57</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8932588</v>
      </c>
      <c r="D644" s="1">
        <f>'PR-RAS'!E651</f>
        <v>11331916</v>
      </c>
      <c r="E644" s="1">
        <v>0</v>
      </c>
      <c r="F644" s="1">
        <v>0</v>
      </c>
      <c r="G644" s="2">
        <f t="shared" si="10"/>
        <v>20316498.059999999</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490556</v>
      </c>
      <c r="D645" s="1">
        <f>'PR-RAS'!E652</f>
        <v>1272812</v>
      </c>
      <c r="E645" s="1">
        <v>0</v>
      </c>
      <c r="F645" s="1">
        <v>0</v>
      </c>
      <c r="G645" s="2">
        <f t="shared" si="10"/>
        <v>1955299.92</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269</v>
      </c>
      <c r="D647" s="1">
        <f>'PR-RAS'!E654</f>
        <v>270</v>
      </c>
      <c r="E647" s="1">
        <v>0</v>
      </c>
      <c r="F647" s="1">
        <v>0</v>
      </c>
      <c r="G647" s="2">
        <f t="shared" si="10"/>
        <v>522.61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280</v>
      </c>
      <c r="D649" s="1">
        <f>'PR-RAS'!E656</f>
        <v>262</v>
      </c>
      <c r="E649" s="1">
        <v>0</v>
      </c>
      <c r="F649" s="1">
        <v>0</v>
      </c>
      <c r="G649" s="2">
        <f t="shared" si="10"/>
        <v>520.99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71297</v>
      </c>
      <c r="D668" s="1">
        <f>'PR-RAS'!E675</f>
        <v>23817</v>
      </c>
      <c r="E668" s="1">
        <v>0</v>
      </c>
      <c r="F668" s="1">
        <v>0</v>
      </c>
      <c r="G668" s="2">
        <f t="shared" si="10"/>
        <v>79326.98</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45199</v>
      </c>
      <c r="D687" s="1">
        <f>'PR-RAS'!E694</f>
        <v>320045</v>
      </c>
      <c r="E687" s="1">
        <v>0</v>
      </c>
      <c r="F687" s="1">
        <v>0</v>
      </c>
      <c r="G687" s="2">
        <f t="shared" si="10"/>
        <v>470108.25</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96008</v>
      </c>
      <c r="E703" s="1">
        <v>0</v>
      </c>
      <c r="F703" s="1">
        <v>0</v>
      </c>
      <c r="G703" s="2">
        <f t="shared" si="10"/>
        <v>134795.23000000001</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47695</v>
      </c>
      <c r="E705" s="1">
        <v>0</v>
      </c>
      <c r="F705" s="1">
        <v>0</v>
      </c>
      <c r="G705" s="2">
        <f t="shared" si="10"/>
        <v>67154.559999999998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5604</v>
      </c>
      <c r="E709" s="1">
        <v>0</v>
      </c>
      <c r="F709" s="1">
        <v>0</v>
      </c>
      <c r="G709" s="2">
        <f t="shared" si="10"/>
        <v>7935.26</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17473</v>
      </c>
      <c r="E710" s="1">
        <v>0</v>
      </c>
      <c r="F710" s="1">
        <v>0</v>
      </c>
      <c r="G710" s="2">
        <f t="shared" si="10"/>
        <v>24776.71</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197349</v>
      </c>
      <c r="E711" s="1">
        <v>0</v>
      </c>
      <c r="F711" s="1">
        <v>0</v>
      </c>
      <c r="G711" s="2">
        <f t="shared" si="10"/>
        <v>280235.58</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24195</v>
      </c>
      <c r="E713" s="1">
        <v>0</v>
      </c>
      <c r="F713" s="1">
        <v>0</v>
      </c>
      <c r="G713" s="2">
        <f t="shared" si="10"/>
        <v>34453.68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515476</v>
      </c>
      <c r="E715" s="1">
        <v>0</v>
      </c>
      <c r="F715" s="1">
        <v>0</v>
      </c>
      <c r="G715" s="2">
        <f t="shared" si="10"/>
        <v>736099.73</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9269</v>
      </c>
      <c r="E716" s="1">
        <v>0</v>
      </c>
      <c r="F716" s="1">
        <v>0</v>
      </c>
      <c r="G716" s="2">
        <f t="shared" si="10"/>
        <v>13254.67</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10186</v>
      </c>
      <c r="E718" s="1">
        <v>0</v>
      </c>
      <c r="F718" s="1">
        <v>0</v>
      </c>
      <c r="G718" s="2">
        <f t="shared" si="10"/>
        <v>14606.72</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4206</v>
      </c>
      <c r="D736" s="1">
        <f>'PR-RAS'!E743</f>
        <v>0</v>
      </c>
      <c r="E736" s="1">
        <v>0</v>
      </c>
      <c r="F736" s="1">
        <v>0</v>
      </c>
      <c r="G736" s="2">
        <f t="shared" si="10"/>
        <v>3091.41</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3562</v>
      </c>
      <c r="E737" s="1">
        <v>0</v>
      </c>
      <c r="F737" s="1">
        <v>0</v>
      </c>
      <c r="G737" s="2">
        <f t="shared" si="10"/>
        <v>5243.26</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32096</v>
      </c>
      <c r="E951" s="1">
        <v>0</v>
      </c>
      <c r="F951" s="1">
        <v>0</v>
      </c>
      <c r="G951" s="2">
        <f t="shared" si="18"/>
        <v>60982.400000000001</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102487</v>
      </c>
      <c r="E978" s="1">
        <v>0</v>
      </c>
      <c r="F978" s="1">
        <v>0</v>
      </c>
      <c r="G978" s="2">
        <f t="shared" si="18"/>
        <v>200259.6</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4209826</v>
      </c>
      <c r="D984" s="6">
        <f>BILANCA!E6</f>
        <v>5283238</v>
      </c>
      <c r="E984" s="6">
        <v>0</v>
      </c>
      <c r="F984" s="6">
        <v>0</v>
      </c>
      <c r="G984" s="7">
        <f t="shared" ref="G984:G1241" si="22">B984/1000*C984+B984/500*D984</f>
        <v>14776.3</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2173471</v>
      </c>
      <c r="D985" s="1">
        <f>BILANCA!E7</f>
        <v>2080494</v>
      </c>
      <c r="E985" s="1">
        <v>0</v>
      </c>
      <c r="F985" s="1">
        <v>0</v>
      </c>
      <c r="G985" s="2">
        <f t="shared" si="22"/>
        <v>12668.92</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183761</v>
      </c>
      <c r="D986" s="1">
        <f>BILANCA!E8</f>
        <v>124987</v>
      </c>
      <c r="E986" s="1">
        <v>0</v>
      </c>
      <c r="F986" s="1">
        <v>0</v>
      </c>
      <c r="G986" s="2">
        <f t="shared" si="22"/>
        <v>1301.21</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32865</v>
      </c>
      <c r="D987" s="1">
        <f>BILANCA!E9</f>
        <v>32865</v>
      </c>
      <c r="E987" s="1">
        <v>0</v>
      </c>
      <c r="F987" s="1">
        <v>0</v>
      </c>
      <c r="G987" s="2">
        <f t="shared" si="22"/>
        <v>394.38</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390814</v>
      </c>
      <c r="D988" s="1">
        <f>BILANCA!E10</f>
        <v>393404</v>
      </c>
      <c r="E988" s="1">
        <v>0</v>
      </c>
      <c r="F988" s="1">
        <v>0</v>
      </c>
      <c r="G988" s="2">
        <f t="shared" si="22"/>
        <v>5888.11</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239919</v>
      </c>
      <c r="D989" s="1">
        <f>BILANCA!E11</f>
        <v>301283</v>
      </c>
      <c r="E989" s="1">
        <v>0</v>
      </c>
      <c r="F989" s="1">
        <v>0</v>
      </c>
      <c r="G989" s="2">
        <f t="shared" si="22"/>
        <v>5054.91</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1955726</v>
      </c>
      <c r="D990" s="1">
        <f>BILANCA!E12</f>
        <v>1914180</v>
      </c>
      <c r="E990" s="1">
        <v>0</v>
      </c>
      <c r="F990" s="1">
        <v>0</v>
      </c>
      <c r="G990" s="2">
        <f t="shared" si="22"/>
        <v>40488.6</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408181</v>
      </c>
      <c r="D991" s="1">
        <f>BILANCA!E13</f>
        <v>272121</v>
      </c>
      <c r="E991" s="1">
        <v>0</v>
      </c>
      <c r="F991" s="1">
        <v>0</v>
      </c>
      <c r="G991" s="2">
        <f t="shared" si="22"/>
        <v>7619.38</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544242</v>
      </c>
      <c r="D993" s="1">
        <f>BILANCA!E15</f>
        <v>408181</v>
      </c>
      <c r="E993" s="1">
        <v>0</v>
      </c>
      <c r="F993" s="1">
        <v>0</v>
      </c>
      <c r="G993" s="2">
        <f t="shared" si="22"/>
        <v>13606.04</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136060</v>
      </c>
      <c r="D996" s="1">
        <f>BILANCA!E18</f>
        <v>136060</v>
      </c>
      <c r="E996" s="1">
        <v>0</v>
      </c>
      <c r="F996" s="1">
        <v>0</v>
      </c>
      <c r="G996" s="2">
        <f t="shared" si="22"/>
        <v>5306.34</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221277</v>
      </c>
      <c r="D997" s="1">
        <f>BILANCA!E19</f>
        <v>232913</v>
      </c>
      <c r="E997" s="1">
        <v>0</v>
      </c>
      <c r="F997" s="1">
        <v>0</v>
      </c>
      <c r="G997" s="2">
        <f t="shared" si="22"/>
        <v>9619.44</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304379</v>
      </c>
      <c r="D998" s="1">
        <f>BILANCA!E20</f>
        <v>321950</v>
      </c>
      <c r="E998" s="1">
        <v>0</v>
      </c>
      <c r="F998" s="1">
        <v>0</v>
      </c>
      <c r="G998" s="2">
        <f t="shared" si="22"/>
        <v>14224.19</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129213</v>
      </c>
      <c r="D999" s="1">
        <f>BILANCA!E21</f>
        <v>159806</v>
      </c>
      <c r="E999" s="1">
        <v>0</v>
      </c>
      <c r="F999" s="1">
        <v>0</v>
      </c>
      <c r="G999" s="2">
        <f t="shared" si="22"/>
        <v>7181.2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32801</v>
      </c>
      <c r="D1000" s="1">
        <f>BILANCA!E22</f>
        <v>32708</v>
      </c>
      <c r="E1000" s="1">
        <v>0</v>
      </c>
      <c r="F1000" s="1">
        <v>0</v>
      </c>
      <c r="G1000" s="2">
        <f t="shared" si="22"/>
        <v>1669.69</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1109828</v>
      </c>
      <c r="D1001" s="1">
        <f>BILANCA!E23</f>
        <v>1161004</v>
      </c>
      <c r="E1001" s="1">
        <v>0</v>
      </c>
      <c r="F1001" s="1">
        <v>0</v>
      </c>
      <c r="G1001" s="2">
        <f t="shared" si="22"/>
        <v>61773.05</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109902</v>
      </c>
      <c r="D1004" s="1">
        <f>BILANCA!E26</f>
        <v>110378</v>
      </c>
      <c r="E1004" s="1">
        <v>0</v>
      </c>
      <c r="F1004" s="1">
        <v>0</v>
      </c>
      <c r="G1004" s="2">
        <f t="shared" si="22"/>
        <v>6943.82</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1464846</v>
      </c>
      <c r="D1006" s="1">
        <f>BILANCA!E28</f>
        <v>1552933</v>
      </c>
      <c r="E1006" s="1">
        <v>0</v>
      </c>
      <c r="F1006" s="1">
        <v>0</v>
      </c>
      <c r="G1006" s="2">
        <f t="shared" si="22"/>
        <v>105126.38</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1326268</v>
      </c>
      <c r="D1007" s="1">
        <f>BILANCA!E29</f>
        <v>1409146</v>
      </c>
      <c r="E1007" s="1">
        <v>0</v>
      </c>
      <c r="F1007" s="1">
        <v>0</v>
      </c>
      <c r="G1007" s="2">
        <f t="shared" si="22"/>
        <v>99469.440000000002</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3702864</v>
      </c>
      <c r="D1008" s="1">
        <f>BILANCA!E30</f>
        <v>4238629</v>
      </c>
      <c r="E1008" s="1">
        <v>0</v>
      </c>
      <c r="F1008" s="1">
        <v>0</v>
      </c>
      <c r="G1008" s="2">
        <f t="shared" si="22"/>
        <v>304503.05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2376595</v>
      </c>
      <c r="D1012" s="1">
        <f>BILANCA!E34</f>
        <v>2829483</v>
      </c>
      <c r="E1012" s="1">
        <v>0</v>
      </c>
      <c r="F1012" s="1">
        <v>0</v>
      </c>
      <c r="G1012" s="2">
        <f t="shared" si="22"/>
        <v>233031.27</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129</v>
      </c>
      <c r="D1014" s="1">
        <f>BILANCA!E36</f>
        <v>129</v>
      </c>
      <c r="E1014" s="1">
        <v>0</v>
      </c>
      <c r="F1014" s="1">
        <v>0</v>
      </c>
      <c r="G1014" s="2">
        <f t="shared" si="22"/>
        <v>12</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129</v>
      </c>
      <c r="D1018" s="1">
        <f>BILANCA!E40</f>
        <v>129</v>
      </c>
      <c r="E1018" s="1">
        <v>0</v>
      </c>
      <c r="F1018" s="1">
        <v>0</v>
      </c>
      <c r="G1018" s="2">
        <f t="shared" si="22"/>
        <v>13.55</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36831</v>
      </c>
      <c r="D1026" s="1">
        <f>BILANCA!E48</f>
        <v>36831</v>
      </c>
      <c r="E1026" s="1">
        <v>0</v>
      </c>
      <c r="F1026" s="1">
        <v>0</v>
      </c>
      <c r="G1026" s="2">
        <f t="shared" si="22"/>
        <v>4751.2</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3899</v>
      </c>
      <c r="D1027" s="1">
        <f>BILANCA!E49</f>
        <v>3899</v>
      </c>
      <c r="E1027" s="1">
        <v>0</v>
      </c>
      <c r="F1027" s="1">
        <v>0</v>
      </c>
      <c r="G1027" s="2">
        <f t="shared" si="22"/>
        <v>514.66999999999996</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40729</v>
      </c>
      <c r="D1028" s="1">
        <f>BILANCA!E50</f>
        <v>40729</v>
      </c>
      <c r="E1028" s="1">
        <v>0</v>
      </c>
      <c r="F1028" s="1">
        <v>0</v>
      </c>
      <c r="G1028" s="2">
        <f t="shared" si="22"/>
        <v>5498.42</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197218</v>
      </c>
      <c r="D1032" s="1">
        <f>BILANCA!E54</f>
        <v>229458</v>
      </c>
      <c r="E1032" s="1">
        <v>0</v>
      </c>
      <c r="F1032" s="1">
        <v>0</v>
      </c>
      <c r="G1032" s="2">
        <f t="shared" si="22"/>
        <v>32150.57</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197218</v>
      </c>
      <c r="D1033" s="1">
        <f>BILANCA!E55</f>
        <v>229458</v>
      </c>
      <c r="E1033" s="1">
        <v>0</v>
      </c>
      <c r="F1033" s="1">
        <v>0</v>
      </c>
      <c r="G1033" s="2">
        <f t="shared" si="22"/>
        <v>32806.699999999997</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33984</v>
      </c>
      <c r="D1041" s="1">
        <f>BILANCA!E63</f>
        <v>41328</v>
      </c>
      <c r="E1041" s="1">
        <v>0</v>
      </c>
      <c r="F1041" s="1">
        <v>0</v>
      </c>
      <c r="G1041" s="2">
        <f t="shared" si="22"/>
        <v>6765.12</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33984</v>
      </c>
      <c r="D1042" s="1">
        <f>BILANCA!E64</f>
        <v>41328</v>
      </c>
      <c r="E1042" s="1">
        <v>0</v>
      </c>
      <c r="F1042" s="1">
        <v>0</v>
      </c>
      <c r="G1042" s="2">
        <f t="shared" si="22"/>
        <v>6881.76</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2036355</v>
      </c>
      <c r="D1046" s="1">
        <f>BILANCA!E68</f>
        <v>3202743</v>
      </c>
      <c r="E1046" s="1">
        <v>0</v>
      </c>
      <c r="F1046" s="1">
        <v>0</v>
      </c>
      <c r="G1046" s="2">
        <f t="shared" si="22"/>
        <v>531835.98</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490556</v>
      </c>
      <c r="D1047" s="1">
        <f>BILANCA!E69</f>
        <v>1272812</v>
      </c>
      <c r="E1047" s="1">
        <v>0</v>
      </c>
      <c r="F1047" s="1">
        <v>0</v>
      </c>
      <c r="G1047" s="2">
        <f t="shared" si="22"/>
        <v>194315.51999999999</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485612</v>
      </c>
      <c r="D1048" s="1">
        <f>BILANCA!E70</f>
        <v>1258611</v>
      </c>
      <c r="E1048" s="1">
        <v>0</v>
      </c>
      <c r="F1048" s="1">
        <v>0</v>
      </c>
      <c r="G1048" s="2">
        <f t="shared" si="22"/>
        <v>195184.21</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485612</v>
      </c>
      <c r="D1050" s="1">
        <f>BILANCA!E72</f>
        <v>1258611</v>
      </c>
      <c r="E1050" s="1">
        <v>0</v>
      </c>
      <c r="F1050" s="1">
        <v>0</v>
      </c>
      <c r="G1050" s="2">
        <f t="shared" si="22"/>
        <v>201189.88</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3208</v>
      </c>
      <c r="D1053" s="1">
        <f>BILANCA!E75</f>
        <v>12731</v>
      </c>
      <c r="E1053" s="1">
        <v>0</v>
      </c>
      <c r="F1053" s="1">
        <v>0</v>
      </c>
      <c r="G1053" s="2">
        <f t="shared" si="22"/>
        <v>2006.9</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1736</v>
      </c>
      <c r="D1054" s="1">
        <f>BILANCA!E76</f>
        <v>1471</v>
      </c>
      <c r="E1054" s="1">
        <v>0</v>
      </c>
      <c r="F1054" s="1">
        <v>0</v>
      </c>
      <c r="G1054" s="2">
        <f t="shared" si="22"/>
        <v>332.14</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31137</v>
      </c>
      <c r="D1056" s="1">
        <f>BILANCA!E78</f>
        <v>43512</v>
      </c>
      <c r="E1056" s="1">
        <v>0</v>
      </c>
      <c r="F1056" s="1">
        <v>0</v>
      </c>
      <c r="G1056" s="2">
        <f t="shared" si="22"/>
        <v>8625.75</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7126</v>
      </c>
      <c r="D1062" s="1">
        <f>BILANCA!E84</f>
        <v>11649</v>
      </c>
      <c r="E1062" s="1">
        <v>0</v>
      </c>
      <c r="F1062" s="1">
        <v>0</v>
      </c>
      <c r="G1062" s="2">
        <f t="shared" si="22"/>
        <v>2403.5</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24011</v>
      </c>
      <c r="D1064" s="1">
        <f>BILANCA!E86</f>
        <v>31863</v>
      </c>
      <c r="E1064" s="1">
        <v>0</v>
      </c>
      <c r="F1064" s="1">
        <v>0</v>
      </c>
      <c r="G1064" s="2">
        <f t="shared" si="22"/>
        <v>7106.7</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859649</v>
      </c>
      <c r="D1124" s="1">
        <f>BILANCA!E146</f>
        <v>1102642</v>
      </c>
      <c r="E1124" s="1">
        <v>0</v>
      </c>
      <c r="F1124" s="1">
        <v>0</v>
      </c>
      <c r="G1124" s="2">
        <f t="shared" si="22"/>
        <v>432155.55</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48899</v>
      </c>
      <c r="D1137" s="1">
        <f>BILANCA!E159</f>
        <v>40540</v>
      </c>
      <c r="E1137" s="1">
        <v>0</v>
      </c>
      <c r="F1137" s="1">
        <v>0</v>
      </c>
      <c r="G1137" s="2">
        <f t="shared" si="22"/>
        <v>20016.77</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11521</v>
      </c>
      <c r="D1138" s="1">
        <f>BILANCA!E160</f>
        <v>9559</v>
      </c>
      <c r="E1138" s="1">
        <v>0</v>
      </c>
      <c r="F1138" s="1">
        <v>0</v>
      </c>
      <c r="G1138" s="2">
        <f t="shared" si="22"/>
        <v>4749.05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816020</v>
      </c>
      <c r="D1139" s="1">
        <f>BILANCA!E161</f>
        <v>1067766</v>
      </c>
      <c r="E1139" s="1">
        <v>0</v>
      </c>
      <c r="F1139" s="1">
        <v>0</v>
      </c>
      <c r="G1139" s="2">
        <f t="shared" si="22"/>
        <v>460442.11</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16791</v>
      </c>
      <c r="D1141" s="1">
        <f>BILANCA!E163</f>
        <v>15223</v>
      </c>
      <c r="E1141" s="1">
        <v>0</v>
      </c>
      <c r="F1141" s="1">
        <v>0</v>
      </c>
      <c r="G1141" s="2">
        <f t="shared" si="22"/>
        <v>7463.45</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655013</v>
      </c>
      <c r="D1148" s="1">
        <f>BILANCA!E170</f>
        <v>783777</v>
      </c>
      <c r="E1148" s="1">
        <v>0</v>
      </c>
      <c r="F1148" s="1">
        <v>0</v>
      </c>
      <c r="G1148" s="2">
        <f t="shared" si="22"/>
        <v>366723.56</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655013</v>
      </c>
      <c r="D1151" s="1">
        <f>BILANCA!E173</f>
        <v>783777</v>
      </c>
      <c r="E1151" s="1">
        <v>0</v>
      </c>
      <c r="F1151" s="1">
        <v>0</v>
      </c>
      <c r="G1151" s="2">
        <f t="shared" si="22"/>
        <v>373391.26</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4209826</v>
      </c>
      <c r="D1152" s="1">
        <f>BILANCA!E175</f>
        <v>5283238</v>
      </c>
      <c r="E1152" s="1">
        <v>0</v>
      </c>
      <c r="F1152" s="1">
        <v>0</v>
      </c>
      <c r="G1152" s="2">
        <f t="shared" si="22"/>
        <v>2497195.04</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988225</v>
      </c>
      <c r="D1153" s="1">
        <f>BILANCA!E176</f>
        <v>1121658</v>
      </c>
      <c r="E1153" s="1">
        <v>0</v>
      </c>
      <c r="F1153" s="1">
        <v>0</v>
      </c>
      <c r="G1153" s="2">
        <f t="shared" si="22"/>
        <v>549361.97</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853642</v>
      </c>
      <c r="D1154" s="1">
        <f>BILANCA!E177</f>
        <v>1019171</v>
      </c>
      <c r="E1154" s="1">
        <v>0</v>
      </c>
      <c r="F1154" s="1">
        <v>0</v>
      </c>
      <c r="G1154" s="2">
        <f t="shared" si="22"/>
        <v>494529.26</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642099</v>
      </c>
      <c r="D1155" s="1">
        <f>BILANCA!E178</f>
        <v>778452</v>
      </c>
      <c r="E1155" s="1">
        <v>0</v>
      </c>
      <c r="F1155" s="1">
        <v>0</v>
      </c>
      <c r="G1155" s="2">
        <f t="shared" si="22"/>
        <v>378228.52</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154660</v>
      </c>
      <c r="D1156" s="1">
        <f>BILANCA!E179</f>
        <v>192701</v>
      </c>
      <c r="E1156" s="1">
        <v>0</v>
      </c>
      <c r="F1156" s="1">
        <v>0</v>
      </c>
      <c r="G1156" s="2">
        <f t="shared" si="22"/>
        <v>93430.73</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1150</v>
      </c>
      <c r="D1157" s="1">
        <f>BILANCA!E180</f>
        <v>818</v>
      </c>
      <c r="E1157" s="1">
        <v>0</v>
      </c>
      <c r="F1157" s="1">
        <v>0</v>
      </c>
      <c r="G1157" s="2">
        <f t="shared" si="22"/>
        <v>484.76</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1150</v>
      </c>
      <c r="D1160" s="1">
        <f>BILANCA!E183</f>
        <v>818</v>
      </c>
      <c r="E1160" s="1">
        <v>0</v>
      </c>
      <c r="F1160" s="1">
        <v>0</v>
      </c>
      <c r="G1160" s="2">
        <f t="shared" si="22"/>
        <v>493.12</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55733</v>
      </c>
      <c r="D1165" s="1">
        <f>BILANCA!E188</f>
        <v>47200</v>
      </c>
      <c r="E1165" s="1">
        <v>0</v>
      </c>
      <c r="F1165" s="1">
        <v>0</v>
      </c>
      <c r="G1165" s="2">
        <f t="shared" si="22"/>
        <v>27324.21</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134583</v>
      </c>
      <c r="D1183" s="1">
        <f>BILANCA!E206</f>
        <v>102487</v>
      </c>
      <c r="E1183" s="1">
        <v>0</v>
      </c>
      <c r="F1183" s="1">
        <v>0</v>
      </c>
      <c r="G1183" s="2">
        <f t="shared" si="22"/>
        <v>67911.399999999994</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134583</v>
      </c>
      <c r="D1184" s="1">
        <f>BILANCA!E207</f>
        <v>102487</v>
      </c>
      <c r="E1184" s="1">
        <v>0</v>
      </c>
      <c r="F1184" s="1">
        <v>0</v>
      </c>
      <c r="G1184" s="2">
        <f t="shared" si="22"/>
        <v>68250.960000000006</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134583</v>
      </c>
      <c r="D1191" s="1">
        <f>BILANCA!E214</f>
        <v>102487</v>
      </c>
      <c r="E1191" s="1">
        <v>0</v>
      </c>
      <c r="F1191" s="1">
        <v>0</v>
      </c>
      <c r="G1191" s="2">
        <f t="shared" si="22"/>
        <v>70627.86</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3221601</v>
      </c>
      <c r="D1214" s="1">
        <f>BILANCA!E237</f>
        <v>4161579</v>
      </c>
      <c r="E1214" s="1">
        <v>0</v>
      </c>
      <c r="F1214" s="1">
        <v>0</v>
      </c>
      <c r="G1214" s="2">
        <f t="shared" si="22"/>
        <v>2666839.33</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2004904</v>
      </c>
      <c r="D1215" s="1">
        <f>BILANCA!E238</f>
        <v>1936679</v>
      </c>
      <c r="E1215" s="1">
        <v>0</v>
      </c>
      <c r="F1215" s="1">
        <v>0</v>
      </c>
      <c r="G1215" s="2">
        <f t="shared" si="22"/>
        <v>1363756.78</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2139487</v>
      </c>
      <c r="D1216" s="1">
        <f>BILANCA!E239</f>
        <v>2039166</v>
      </c>
      <c r="E1216" s="1">
        <v>0</v>
      </c>
      <c r="F1216" s="1">
        <v>0</v>
      </c>
      <c r="G1216" s="2">
        <f t="shared" si="22"/>
        <v>1448751.83</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189796</v>
      </c>
      <c r="D1217" s="1">
        <f>BILANCA!E240</f>
        <v>0</v>
      </c>
      <c r="E1217" s="1">
        <v>0</v>
      </c>
      <c r="F1217" s="1">
        <v>0</v>
      </c>
      <c r="G1217" s="2">
        <f t="shared" si="22"/>
        <v>44412.26</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1949691</v>
      </c>
      <c r="D1218" s="1">
        <f>BILANCA!E241</f>
        <v>2039166</v>
      </c>
      <c r="E1218" s="1">
        <v>0</v>
      </c>
      <c r="F1218" s="1">
        <v>0</v>
      </c>
      <c r="G1218" s="2">
        <f t="shared" si="22"/>
        <v>1416585.41</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134583</v>
      </c>
      <c r="D1219" s="1">
        <f>BILANCA!E242</f>
        <v>102487</v>
      </c>
      <c r="E1219" s="1">
        <v>0</v>
      </c>
      <c r="F1219" s="1">
        <v>0</v>
      </c>
      <c r="G1219" s="2">
        <f t="shared" si="22"/>
        <v>80135.45</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134583</v>
      </c>
      <c r="D1220" s="1">
        <f>BILANCA!E243</f>
        <v>102487</v>
      </c>
      <c r="E1220" s="1">
        <v>0</v>
      </c>
      <c r="F1220" s="1">
        <v>0</v>
      </c>
      <c r="G1220" s="2">
        <f t="shared" si="22"/>
        <v>80475.009999999995</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355198</v>
      </c>
      <c r="D1222" s="1">
        <f>BILANCA!E245</f>
        <v>1120408</v>
      </c>
      <c r="E1222" s="1">
        <v>0</v>
      </c>
      <c r="F1222" s="1">
        <v>0</v>
      </c>
      <c r="G1222" s="2">
        <f t="shared" si="22"/>
        <v>620447.35</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735192</v>
      </c>
      <c r="D1223" s="1">
        <f>BILANCA!E246</f>
        <v>2097905</v>
      </c>
      <c r="E1223" s="1">
        <v>0</v>
      </c>
      <c r="F1223" s="1">
        <v>0</v>
      </c>
      <c r="G1223" s="2">
        <f t="shared" si="22"/>
        <v>1183440.48</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581820</v>
      </c>
      <c r="D1224" s="1">
        <f>BILANCA!E247</f>
        <v>1976629</v>
      </c>
      <c r="E1224" s="1">
        <v>0</v>
      </c>
      <c r="F1224" s="1">
        <v>0</v>
      </c>
      <c r="G1224" s="2">
        <f t="shared" si="22"/>
        <v>1092953.8</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153372</v>
      </c>
      <c r="D1226" s="1">
        <f>BILANCA!E249</f>
        <v>121276</v>
      </c>
      <c r="E1226" s="1">
        <v>0</v>
      </c>
      <c r="F1226" s="1">
        <v>0</v>
      </c>
      <c r="G1226" s="2">
        <f t="shared" si="22"/>
        <v>96209.53</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379994</v>
      </c>
      <c r="D1227" s="1">
        <f>BILANCA!E250</f>
        <v>977497</v>
      </c>
      <c r="E1227" s="1">
        <v>0</v>
      </c>
      <c r="F1227" s="1">
        <v>0</v>
      </c>
      <c r="G1227" s="2">
        <f t="shared" si="22"/>
        <v>569737.06999999995</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379994</v>
      </c>
      <c r="D1229" s="1">
        <f>BILANCA!E252</f>
        <v>977497</v>
      </c>
      <c r="E1229" s="1">
        <v>0</v>
      </c>
      <c r="F1229" s="1">
        <v>0</v>
      </c>
      <c r="G1229" s="2">
        <f t="shared" si="22"/>
        <v>574407.05000000005</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859649</v>
      </c>
      <c r="D1232" s="1">
        <f>BILANCA!E255</f>
        <v>1102642</v>
      </c>
      <c r="E1232" s="1">
        <v>0</v>
      </c>
      <c r="F1232" s="1">
        <v>0</v>
      </c>
      <c r="G1232" s="2">
        <f t="shared" si="22"/>
        <v>763168.32</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1850</v>
      </c>
      <c r="D1233" s="1">
        <f>BILANCA!E256</f>
        <v>1850</v>
      </c>
      <c r="E1233" s="1">
        <v>0</v>
      </c>
      <c r="F1233" s="1">
        <v>0</v>
      </c>
      <c r="G1233" s="2">
        <f t="shared" si="22"/>
        <v>1387.5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478068</v>
      </c>
      <c r="D1236" s="1">
        <f>BILANCA!E259</f>
        <v>2118589</v>
      </c>
      <c r="E1236" s="1">
        <v>0</v>
      </c>
      <c r="F1236" s="1">
        <v>0</v>
      </c>
      <c r="G1236" s="2">
        <f t="shared" si="22"/>
        <v>1192957.24</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478068</v>
      </c>
      <c r="D1237" s="1">
        <f>BILANCA!E260</f>
        <v>2118589</v>
      </c>
      <c r="E1237" s="1">
        <v>0</v>
      </c>
      <c r="F1237" s="1">
        <v>0</v>
      </c>
      <c r="G1237" s="2">
        <f t="shared" si="22"/>
        <v>1197672.48</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75773</v>
      </c>
      <c r="D1240" s="1">
        <f>BILANCA!E264</f>
        <v>121386</v>
      </c>
      <c r="E1240" s="1">
        <v>0</v>
      </c>
      <c r="F1240" s="1">
        <v>0</v>
      </c>
      <c r="G1240" s="2">
        <f t="shared" si="22"/>
        <v>81866.070000000007</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800666</v>
      </c>
      <c r="D1241" s="1">
        <f>BILANCA!E265</f>
        <v>996479</v>
      </c>
      <c r="E1241" s="1">
        <v>0</v>
      </c>
      <c r="F1241" s="1">
        <v>0</v>
      </c>
      <c r="G1241" s="2">
        <f t="shared" si="22"/>
        <v>720754.99</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19425</v>
      </c>
      <c r="D1244" s="1">
        <f>BILANCA!E268</f>
        <v>31863</v>
      </c>
      <c r="E1244" s="1">
        <v>0</v>
      </c>
      <c r="F1244" s="1">
        <v>0</v>
      </c>
      <c r="G1244" s="2">
        <f t="shared" si="24"/>
        <v>21702.41</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4586</v>
      </c>
      <c r="D1245" s="1">
        <f>BILANCA!E269</f>
        <v>0</v>
      </c>
      <c r="E1245" s="1">
        <v>0</v>
      </c>
      <c r="F1245" s="1">
        <v>0</v>
      </c>
      <c r="G1245" s="2">
        <f t="shared" si="24"/>
        <v>1201.53</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45461</v>
      </c>
      <c r="D1263" s="1">
        <f>BILANCA!E287</f>
        <v>53783</v>
      </c>
      <c r="E1263" s="1">
        <v>0</v>
      </c>
      <c r="F1263" s="1">
        <v>0</v>
      </c>
      <c r="G1263" s="2">
        <f t="shared" si="24"/>
        <v>42847.56</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808181</v>
      </c>
      <c r="D1264" s="1">
        <f>BILANCA!E288</f>
        <v>965388</v>
      </c>
      <c r="E1264" s="1">
        <v>0</v>
      </c>
      <c r="F1264" s="1">
        <v>0</v>
      </c>
      <c r="G1264" s="2">
        <f t="shared" si="24"/>
        <v>769646.92</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134583</v>
      </c>
      <c r="D1270" s="1">
        <f>BILANCA!E294</f>
        <v>102487</v>
      </c>
      <c r="E1270" s="1">
        <v>0</v>
      </c>
      <c r="F1270" s="1">
        <v>0</v>
      </c>
      <c r="G1270" s="2">
        <f t="shared" si="24"/>
        <v>97452.86</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894</v>
      </c>
      <c r="D1271" s="1">
        <f>BILANCA!E295</f>
        <v>552</v>
      </c>
      <c r="E1271" s="1">
        <v>0</v>
      </c>
      <c r="F1271" s="1">
        <v>0</v>
      </c>
      <c r="G1271" s="2">
        <f t="shared" si="24"/>
        <v>575.41999999999996</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54840</v>
      </c>
      <c r="D1273" s="1">
        <f>BILANCA!E297</f>
        <v>46648</v>
      </c>
      <c r="E1273" s="1">
        <v>0</v>
      </c>
      <c r="F1273" s="1">
        <v>0</v>
      </c>
      <c r="G1273" s="2">
        <f t="shared" si="24"/>
        <v>42959.44</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134583</v>
      </c>
      <c r="D1288" s="1">
        <f>BILANCA!E312</f>
        <v>102487</v>
      </c>
      <c r="E1288" s="1">
        <v>0</v>
      </c>
      <c r="F1288" s="1">
        <v>0</v>
      </c>
      <c r="G1288" s="2">
        <f t="shared" si="24"/>
        <v>103564.89</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9718996</v>
      </c>
      <c r="D1383" s="1">
        <f>'RAS-funkcijski'!E89</f>
        <v>11542159</v>
      </c>
      <c r="E1383" s="1">
        <v>0</v>
      </c>
      <c r="F1383" s="1">
        <v>0</v>
      </c>
      <c r="G1383" s="2">
        <f t="shared" si="24"/>
        <v>2788281.69</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9718996</v>
      </c>
      <c r="D1388" s="1">
        <f>'RAS-funkcijski'!E94</f>
        <v>11542159</v>
      </c>
      <c r="E1388" s="1">
        <v>0</v>
      </c>
      <c r="F1388" s="1">
        <v>0</v>
      </c>
      <c r="G1388" s="2">
        <f t="shared" si="24"/>
        <v>2952298.26</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9718996</v>
      </c>
      <c r="D1389" s="1">
        <f>'RAS-funkcijski'!E95</f>
        <v>11542159</v>
      </c>
      <c r="E1389" s="1">
        <v>0</v>
      </c>
      <c r="F1389" s="1">
        <v>0</v>
      </c>
      <c r="G1389" s="2">
        <f t="shared" si="24"/>
        <v>2985101.57</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9718996</v>
      </c>
      <c r="D1435" s="13">
        <f>'RAS-funkcijski'!E141</f>
        <v>11542159</v>
      </c>
      <c r="E1435" s="13">
        <v>0</v>
      </c>
      <c r="F1435" s="13">
        <v>0</v>
      </c>
      <c r="G1435" s="14">
        <f t="shared" si="24"/>
        <v>4494054.0199999996</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41058</v>
      </c>
      <c r="E1436" s="6">
        <v>0</v>
      </c>
      <c r="F1436" s="6">
        <v>0</v>
      </c>
      <c r="G1436" s="7">
        <f t="shared" si="24"/>
        <v>82.12</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41058</v>
      </c>
      <c r="E1453" s="1">
        <v>0</v>
      </c>
      <c r="F1453" s="1">
        <v>0</v>
      </c>
      <c r="G1453" s="2">
        <f t="shared" si="24"/>
        <v>1478.09</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41058</v>
      </c>
      <c r="E1454" s="1">
        <v>0</v>
      </c>
      <c r="F1454" s="1">
        <v>0</v>
      </c>
      <c r="G1454" s="2">
        <f t="shared" si="24"/>
        <v>1560.2</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41058</v>
      </c>
      <c r="E1455" s="1">
        <v>0</v>
      </c>
      <c r="F1455" s="1">
        <v>0</v>
      </c>
      <c r="G1455" s="2">
        <f t="shared" si="24"/>
        <v>1642.32</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988225</v>
      </c>
      <c r="D1480" s="6"/>
      <c r="E1480" s="6">
        <v>0</v>
      </c>
      <c r="F1480" s="6">
        <v>0</v>
      </c>
      <c r="G1480" s="7">
        <f t="shared" ref="G1480:G1580" si="34">B1480/1000*C1480</f>
        <v>988.23</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11780082</v>
      </c>
      <c r="D1481" s="1">
        <v>0</v>
      </c>
      <c r="E1481" s="1">
        <v>0</v>
      </c>
      <c r="F1481" s="1">
        <v>0</v>
      </c>
      <c r="G1481" s="2">
        <f t="shared" si="34"/>
        <v>23560.16</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11182578</v>
      </c>
      <c r="D1483" s="1">
        <v>0</v>
      </c>
      <c r="E1483" s="1">
        <v>0</v>
      </c>
      <c r="F1483" s="1">
        <v>0</v>
      </c>
      <c r="G1483" s="2">
        <f t="shared" si="34"/>
        <v>44730.31</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8881377</v>
      </c>
      <c r="D1484" s="1">
        <v>0</v>
      </c>
      <c r="E1484" s="1">
        <v>0</v>
      </c>
      <c r="F1484" s="1">
        <v>0</v>
      </c>
      <c r="G1484" s="2">
        <f t="shared" si="34"/>
        <v>44406.89</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2245229</v>
      </c>
      <c r="D1485" s="1">
        <v>0</v>
      </c>
      <c r="E1485" s="1">
        <v>0</v>
      </c>
      <c r="F1485" s="1">
        <v>0</v>
      </c>
      <c r="G1485" s="2">
        <f t="shared" si="34"/>
        <v>13471.37</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12877</v>
      </c>
      <c r="D1486" s="1">
        <v>0</v>
      </c>
      <c r="E1486" s="1">
        <v>0</v>
      </c>
      <c r="F1486" s="1">
        <v>0</v>
      </c>
      <c r="G1486" s="2">
        <f t="shared" si="34"/>
        <v>90.14</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43095</v>
      </c>
      <c r="D1491" s="1">
        <v>0</v>
      </c>
      <c r="E1491" s="1">
        <v>0</v>
      </c>
      <c r="F1491" s="1">
        <v>0</v>
      </c>
      <c r="G1491" s="2">
        <f t="shared" si="34"/>
        <v>517.14</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597503</v>
      </c>
      <c r="D1492" s="1">
        <v>0</v>
      </c>
      <c r="E1492" s="1">
        <v>0</v>
      </c>
      <c r="F1492" s="1">
        <v>0</v>
      </c>
      <c r="G1492" s="2">
        <f t="shared" si="34"/>
        <v>7767.54</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11646648</v>
      </c>
      <c r="D1499" s="1">
        <v>0</v>
      </c>
      <c r="E1499" s="1">
        <v>0</v>
      </c>
      <c r="F1499" s="1">
        <v>0</v>
      </c>
      <c r="G1499" s="2">
        <f t="shared" si="34"/>
        <v>232932.96</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11017049</v>
      </c>
      <c r="D1501" s="1">
        <v>0</v>
      </c>
      <c r="E1501" s="1">
        <v>0</v>
      </c>
      <c r="F1501" s="1">
        <v>0</v>
      </c>
      <c r="G1501" s="2">
        <f t="shared" si="34"/>
        <v>242375.08</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8745024</v>
      </c>
      <c r="D1502" s="1">
        <v>0</v>
      </c>
      <c r="E1502" s="1">
        <v>0</v>
      </c>
      <c r="F1502" s="1">
        <v>0</v>
      </c>
      <c r="G1502" s="2">
        <f t="shared" si="34"/>
        <v>201135.55</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2207188</v>
      </c>
      <c r="D1503" s="1">
        <v>0</v>
      </c>
      <c r="E1503" s="1">
        <v>0</v>
      </c>
      <c r="F1503" s="1">
        <v>0</v>
      </c>
      <c r="G1503" s="2">
        <f t="shared" si="34"/>
        <v>52972.51</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13209</v>
      </c>
      <c r="D1504" s="1">
        <v>0</v>
      </c>
      <c r="E1504" s="1">
        <v>0</v>
      </c>
      <c r="F1504" s="1">
        <v>0</v>
      </c>
      <c r="G1504" s="2">
        <f t="shared" si="34"/>
        <v>330.23</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51628</v>
      </c>
      <c r="D1509" s="1">
        <v>0</v>
      </c>
      <c r="E1509" s="1">
        <v>0</v>
      </c>
      <c r="F1509" s="1">
        <v>0</v>
      </c>
      <c r="G1509" s="2">
        <f t="shared" si="34"/>
        <v>1548.84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597503</v>
      </c>
      <c r="D1510" s="1">
        <v>0</v>
      </c>
      <c r="E1510" s="1">
        <v>0</v>
      </c>
      <c r="F1510" s="1">
        <v>0</v>
      </c>
      <c r="G1510" s="2">
        <f t="shared" si="34"/>
        <v>18522.59</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32096</v>
      </c>
      <c r="D1511" s="1">
        <v>0</v>
      </c>
      <c r="E1511" s="1">
        <v>0</v>
      </c>
      <c r="F1511" s="1">
        <v>0</v>
      </c>
      <c r="G1511" s="2">
        <f t="shared" si="34"/>
        <v>1027.07</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32096</v>
      </c>
      <c r="D1515" s="1">
        <v>0</v>
      </c>
      <c r="E1515" s="1">
        <v>0</v>
      </c>
      <c r="F1515" s="1">
        <v>0</v>
      </c>
      <c r="G1515" s="2">
        <f t="shared" si="34"/>
        <v>1155.46</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1121658</v>
      </c>
      <c r="D1517" s="1">
        <v>0</v>
      </c>
      <c r="E1517" s="1">
        <v>0</v>
      </c>
      <c r="F1517" s="1">
        <v>0</v>
      </c>
      <c r="G1517" s="2">
        <f t="shared" si="34"/>
        <v>42623</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53783</v>
      </c>
      <c r="D1518" s="1">
        <v>0</v>
      </c>
      <c r="E1518" s="1">
        <v>0</v>
      </c>
      <c r="F1518" s="1">
        <v>0</v>
      </c>
      <c r="G1518" s="2">
        <f t="shared" si="34"/>
        <v>2097.54</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53783</v>
      </c>
      <c r="D1524" s="1">
        <v>0</v>
      </c>
      <c r="E1524" s="1">
        <v>0</v>
      </c>
      <c r="F1524" s="1">
        <v>0</v>
      </c>
      <c r="G1524" s="2">
        <f t="shared" si="34"/>
        <v>2420.2399999999998</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53783</v>
      </c>
      <c r="D1530" s="1">
        <v>0</v>
      </c>
      <c r="E1530" s="1">
        <v>0</v>
      </c>
      <c r="F1530" s="1">
        <v>0</v>
      </c>
      <c r="G1530" s="2">
        <f t="shared" si="34"/>
        <v>2742.93</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49049</v>
      </c>
      <c r="D1531" s="1">
        <v>0</v>
      </c>
      <c r="E1531" s="1">
        <v>0</v>
      </c>
      <c r="F1531" s="1">
        <v>0</v>
      </c>
      <c r="G1531" s="2">
        <f t="shared" si="34"/>
        <v>2550.5500000000002</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3019</v>
      </c>
      <c r="D1532" s="1">
        <v>0</v>
      </c>
      <c r="E1532" s="1">
        <v>0</v>
      </c>
      <c r="F1532" s="1">
        <v>0</v>
      </c>
      <c r="G1532" s="2">
        <f t="shared" si="34"/>
        <v>160.01</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1714</v>
      </c>
      <c r="D1533" s="1">
        <v>0</v>
      </c>
      <c r="E1533" s="1">
        <v>0</v>
      </c>
      <c r="F1533" s="1">
        <v>0</v>
      </c>
      <c r="G1533" s="2">
        <f t="shared" si="34"/>
        <v>92.56</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1067875</v>
      </c>
      <c r="D1576" s="1">
        <v>0</v>
      </c>
      <c r="E1576" s="1">
        <v>0</v>
      </c>
      <c r="F1576" s="1">
        <v>0</v>
      </c>
      <c r="G1576" s="2">
        <f t="shared" si="34"/>
        <v>103583.88</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965388</v>
      </c>
      <c r="D1578" s="1">
        <v>0</v>
      </c>
      <c r="E1578" s="1">
        <v>0</v>
      </c>
      <c r="F1578" s="1">
        <v>0</v>
      </c>
      <c r="G1578" s="2">
        <f t="shared" si="34"/>
        <v>95573.41</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102487</v>
      </c>
      <c r="D1580" s="13">
        <v>0</v>
      </c>
      <c r="E1580" s="13">
        <v>0</v>
      </c>
      <c r="F1580" s="13">
        <v>0</v>
      </c>
      <c r="G1580" s="14">
        <f t="shared" si="34"/>
        <v>10351.19</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46735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10091797.119999999</v>
      </c>
      <c r="I16" s="170">
        <f>'PR-RAS'!E6</f>
        <v>12339358.51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8676656.1899999995</v>
      </c>
      <c r="I17" s="170">
        <f>'PR-RAS'!E151</f>
        <v>10944655.6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355198.43</v>
      </c>
      <c r="I18" s="170">
        <f>'PR-RAS'!E645</f>
        <v>1120408.42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2173471.0499999998</v>
      </c>
      <c r="I20" s="173">
        <f>BILANCA!E7</f>
        <v>2080494.27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2036354.89</v>
      </c>
      <c r="I21" s="175">
        <f>BILANCA!E68</f>
        <v>3202743.46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988225.16</v>
      </c>
      <c r="I22" s="175">
        <f>BILANCA!E176</f>
        <v>1121658.3899999999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3221600.78</v>
      </c>
      <c r="I23" s="177">
        <f>BILANCA!E237</f>
        <v>4161579.34</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9718996.4399999995</v>
      </c>
      <c r="I28" s="179">
        <f>'RAS-funkcijski'!E141</f>
        <v>11542158.949999999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41058.019999999997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41058.019999999997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988225.16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1121658.3899999999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53782.99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1067875.3999999999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formatCells="0" formatColumns="0" formatRows="0" insertColumns="0" insertRows="0" insertHyperlinks="0" deleteColumns="0" deleteRows="0" selectLockedCells="1" sort="0" autoFilter="0" pivotTables="0"/>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06" zoomScaleNormal="100" workbookViewId="0">
      <selection activeCell="E118" sqref="E11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10091797.119999999</v>
      </c>
      <c r="E6" s="51">
        <f>E7+E44+E50+E82+E106+E124+E133+E139</f>
        <v>12339358.51</v>
      </c>
      <c r="F6" s="52">
        <f t="shared" ref="F6:F131" si="0">IF(D6&lt;&gt;0,IF(E6/D6&gt;=100,"&gt;&gt;100",E6/D6*100),"-")</f>
        <v>122.3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116496.31</v>
      </c>
      <c r="E50" s="51">
        <f>E51+E54+E59+E62+E65+E68+E71+E74+E77</f>
        <v>343862.04</v>
      </c>
      <c r="F50" s="52">
        <f t="shared" si="0"/>
        <v>295.2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71297.31</v>
      </c>
      <c r="E68" s="51">
        <f t="shared" si="15"/>
        <v>23817.07</v>
      </c>
      <c r="F68" s="52">
        <f t="shared" si="0"/>
        <v>33.4</v>
      </c>
    </row>
    <row r="69" spans="1:6" ht="12.75" customHeight="1" x14ac:dyDescent="0.2">
      <c r="A69" s="53" t="s">
        <v>184</v>
      </c>
      <c r="B69" s="85" t="s">
        <v>185</v>
      </c>
      <c r="C69" s="50" t="s">
        <v>184</v>
      </c>
      <c r="D69" s="242">
        <v>71297.31</v>
      </c>
      <c r="E69" s="242">
        <v>23817.07</v>
      </c>
      <c r="F69" s="52">
        <f t="shared" si="0"/>
        <v>33.4</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45199</v>
      </c>
      <c r="E74" s="51">
        <f t="shared" si="17"/>
        <v>320044.96999999997</v>
      </c>
      <c r="F74" s="52">
        <f t="shared" si="0"/>
        <v>708.1</v>
      </c>
    </row>
    <row r="75" spans="1:6" ht="12.75" customHeight="1" x14ac:dyDescent="0.2">
      <c r="A75" s="53" t="s">
        <v>196</v>
      </c>
      <c r="B75" s="85" t="s">
        <v>197</v>
      </c>
      <c r="C75" s="50" t="s">
        <v>196</v>
      </c>
      <c r="D75" s="242">
        <v>45199</v>
      </c>
      <c r="E75" s="242">
        <v>320044.96999999997</v>
      </c>
      <c r="F75" s="52">
        <f t="shared" si="0"/>
        <v>708.1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168988.44</v>
      </c>
      <c r="E106" s="51">
        <f t="shared" si="23"/>
        <v>143702.69</v>
      </c>
      <c r="F106" s="52">
        <f t="shared" si="0"/>
        <v>85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168988.44</v>
      </c>
      <c r="E112" s="51">
        <f t="shared" si="25"/>
        <v>143702.69</v>
      </c>
      <c r="F112" s="52">
        <f t="shared" si="0"/>
        <v>85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168988.44</v>
      </c>
      <c r="E117" s="242">
        <v>143702.69</v>
      </c>
      <c r="F117" s="52">
        <f t="shared" si="0"/>
        <v>85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131857.49</v>
      </c>
      <c r="E124" s="51">
        <f t="shared" si="27"/>
        <v>139688.63</v>
      </c>
      <c r="F124" s="52">
        <f t="shared" si="0"/>
        <v>105.9</v>
      </c>
    </row>
    <row r="125" spans="1:6" ht="12.75" customHeight="1" x14ac:dyDescent="0.2">
      <c r="A125" s="53">
        <v>661</v>
      </c>
      <c r="B125" s="86" t="s">
        <v>296</v>
      </c>
      <c r="C125" s="50" t="s">
        <v>297</v>
      </c>
      <c r="D125" s="51">
        <f t="shared" ref="D125:E125" si="28">SUM(D126:D127)</f>
        <v>131857.49</v>
      </c>
      <c r="E125" s="51">
        <f t="shared" si="28"/>
        <v>139688.63</v>
      </c>
      <c r="F125" s="52">
        <f t="shared" si="0"/>
        <v>105.9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131857.49</v>
      </c>
      <c r="E127" s="242">
        <v>139688.63</v>
      </c>
      <c r="F127" s="52">
        <f t="shared" si="0"/>
        <v>105.9</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9654679.1799999997</v>
      </c>
      <c r="E133" s="51">
        <f t="shared" si="30"/>
        <v>11710414.210000001</v>
      </c>
      <c r="F133" s="52">
        <f t="shared" ref="F133:F223" si="31">IF(D133&lt;&gt;0,IF(E133/D133&gt;=100,"&gt;&gt;100",E133/D133*100),"-")</f>
        <v>121.3</v>
      </c>
    </row>
    <row r="134" spans="1:6" ht="24" x14ac:dyDescent="0.2">
      <c r="A134" s="53">
        <v>671</v>
      </c>
      <c r="B134" s="232" t="s">
        <v>314</v>
      </c>
      <c r="C134" s="50" t="s">
        <v>315</v>
      </c>
      <c r="D134" s="51">
        <f t="shared" ref="D134:E134" si="32">SUM(D135:D137)</f>
        <v>1052166.05</v>
      </c>
      <c r="E134" s="51">
        <f t="shared" si="32"/>
        <v>835487.08</v>
      </c>
      <c r="F134" s="52">
        <f t="shared" si="31"/>
        <v>79.400000000000006</v>
      </c>
    </row>
    <row r="135" spans="1:6" ht="12.75" customHeight="1" x14ac:dyDescent="0.2">
      <c r="A135" s="53">
        <v>6711</v>
      </c>
      <c r="B135" s="85" t="s">
        <v>316</v>
      </c>
      <c r="C135" s="50" t="s">
        <v>317</v>
      </c>
      <c r="D135" s="242">
        <v>149908.42000000001</v>
      </c>
      <c r="E135" s="242">
        <v>406476.33</v>
      </c>
      <c r="F135" s="52">
        <f t="shared" si="31"/>
        <v>271.10000000000002</v>
      </c>
    </row>
    <row r="136" spans="1:6" ht="24" x14ac:dyDescent="0.2">
      <c r="A136" s="53">
        <v>6712</v>
      </c>
      <c r="B136" s="232" t="s">
        <v>318</v>
      </c>
      <c r="C136" s="50" t="s">
        <v>319</v>
      </c>
      <c r="D136" s="242">
        <v>902257.63</v>
      </c>
      <c r="E136" s="242">
        <v>429010.75</v>
      </c>
      <c r="F136" s="52">
        <f t="shared" si="31"/>
        <v>47.5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8602513.1300000008</v>
      </c>
      <c r="E138" s="242">
        <v>10874927.130000001</v>
      </c>
      <c r="F138" s="52">
        <f t="shared" si="31"/>
        <v>126.4</v>
      </c>
    </row>
    <row r="139" spans="1:6" ht="12.75" customHeight="1" x14ac:dyDescent="0.2">
      <c r="A139" s="53">
        <v>68</v>
      </c>
      <c r="B139" s="85" t="s">
        <v>324</v>
      </c>
      <c r="C139" s="50" t="s">
        <v>325</v>
      </c>
      <c r="D139" s="51">
        <f t="shared" ref="D139:E139" si="33">D140+D150</f>
        <v>19775.7</v>
      </c>
      <c r="E139" s="51">
        <f t="shared" si="33"/>
        <v>1690.94</v>
      </c>
      <c r="F139" s="52">
        <f t="shared" si="31"/>
        <v>8.6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19775.7</v>
      </c>
      <c r="E150" s="242">
        <v>1690.94</v>
      </c>
      <c r="F150" s="52">
        <f t="shared" si="31"/>
        <v>8.6</v>
      </c>
    </row>
    <row r="151" spans="1:6" ht="12.75" customHeight="1" x14ac:dyDescent="0.2">
      <c r="A151" s="53">
        <v>3</v>
      </c>
      <c r="B151" s="85" t="s">
        <v>348</v>
      </c>
      <c r="C151" s="50" t="s">
        <v>56</v>
      </c>
      <c r="D151" s="51">
        <f t="shared" ref="D151:E151" si="35">D152+D163+D196+D215+D224+D252+D263</f>
        <v>8676656.1899999995</v>
      </c>
      <c r="E151" s="51">
        <f t="shared" si="35"/>
        <v>10944655.6</v>
      </c>
      <c r="F151" s="52">
        <f t="shared" si="31"/>
        <v>126.1</v>
      </c>
    </row>
    <row r="152" spans="1:6" ht="12.75" customHeight="1" x14ac:dyDescent="0.2">
      <c r="A152" s="53">
        <v>31</v>
      </c>
      <c r="B152" s="85" t="s">
        <v>349</v>
      </c>
      <c r="C152" s="50" t="s">
        <v>35</v>
      </c>
      <c r="D152" s="51">
        <f t="shared" ref="D152:E152" si="36">D153+D158+D159</f>
        <v>6837066.6600000001</v>
      </c>
      <c r="E152" s="51">
        <f t="shared" si="36"/>
        <v>8566173.2400000002</v>
      </c>
      <c r="F152" s="52">
        <f t="shared" si="31"/>
        <v>125.3</v>
      </c>
    </row>
    <row r="153" spans="1:6" ht="12.75" customHeight="1" x14ac:dyDescent="0.2">
      <c r="A153" s="53">
        <v>311</v>
      </c>
      <c r="B153" s="85" t="s">
        <v>350</v>
      </c>
      <c r="C153" s="50" t="s">
        <v>351</v>
      </c>
      <c r="D153" s="51">
        <f t="shared" ref="D153:E153" si="37">SUM(D154:D157)</f>
        <v>5803946.0899999999</v>
      </c>
      <c r="E153" s="51">
        <f t="shared" si="37"/>
        <v>7215858.5099999998</v>
      </c>
      <c r="F153" s="52">
        <f t="shared" si="31"/>
        <v>124.3</v>
      </c>
    </row>
    <row r="154" spans="1:6" ht="12.75" customHeight="1" x14ac:dyDescent="0.2">
      <c r="A154" s="53">
        <v>3111</v>
      </c>
      <c r="B154" s="85" t="s">
        <v>352</v>
      </c>
      <c r="C154" s="50" t="s">
        <v>353</v>
      </c>
      <c r="D154" s="242">
        <v>5605590.5499999998</v>
      </c>
      <c r="E154" s="242">
        <v>6870481.2300000004</v>
      </c>
      <c r="F154" s="52">
        <f t="shared" si="31"/>
        <v>122.6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198355.54</v>
      </c>
      <c r="E156" s="242">
        <v>345377.28000000003</v>
      </c>
      <c r="F156" s="52">
        <f t="shared" si="31"/>
        <v>174.1</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221679.49</v>
      </c>
      <c r="E158" s="242">
        <v>310165.95</v>
      </c>
      <c r="F158" s="52">
        <f t="shared" si="31"/>
        <v>139.9</v>
      </c>
    </row>
    <row r="159" spans="1:6" ht="12.75" customHeight="1" x14ac:dyDescent="0.2">
      <c r="A159" s="53">
        <v>313</v>
      </c>
      <c r="B159" s="85" t="s">
        <v>362</v>
      </c>
      <c r="C159" s="50" t="s">
        <v>363</v>
      </c>
      <c r="D159" s="51">
        <f t="shared" ref="D159:E159" si="38">SUM(D160:D162)</f>
        <v>811441.08</v>
      </c>
      <c r="E159" s="51">
        <f t="shared" si="38"/>
        <v>1040148.78</v>
      </c>
      <c r="F159" s="52">
        <f t="shared" si="31"/>
        <v>128.19999999999999</v>
      </c>
    </row>
    <row r="160" spans="1:6" ht="12.75" customHeight="1" x14ac:dyDescent="0.2">
      <c r="A160" s="53">
        <v>3131</v>
      </c>
      <c r="B160" s="85" t="s">
        <v>142</v>
      </c>
      <c r="C160" s="50" t="s">
        <v>364</v>
      </c>
      <c r="D160" s="242">
        <v>10314.370000000001</v>
      </c>
      <c r="E160" s="242">
        <v>12317.42</v>
      </c>
      <c r="F160" s="52">
        <f t="shared" si="31"/>
        <v>119.4</v>
      </c>
    </row>
    <row r="161" spans="1:6" ht="12.75" customHeight="1" x14ac:dyDescent="0.2">
      <c r="A161" s="53">
        <v>3132</v>
      </c>
      <c r="B161" s="85" t="s">
        <v>365</v>
      </c>
      <c r="C161" s="50" t="s">
        <v>366</v>
      </c>
      <c r="D161" s="242">
        <v>801019.43</v>
      </c>
      <c r="E161" s="242">
        <v>1027311.28</v>
      </c>
      <c r="F161" s="52">
        <f t="shared" si="31"/>
        <v>128.30000000000001</v>
      </c>
    </row>
    <row r="162" spans="1:6" ht="12.75" customHeight="1" x14ac:dyDescent="0.2">
      <c r="A162" s="53">
        <v>3133</v>
      </c>
      <c r="B162" s="85" t="s">
        <v>367</v>
      </c>
      <c r="C162" s="50" t="s">
        <v>368</v>
      </c>
      <c r="D162" s="242">
        <v>107.28</v>
      </c>
      <c r="E162" s="242">
        <v>520.08000000000004</v>
      </c>
      <c r="F162" s="52">
        <f t="shared" si="31"/>
        <v>484.8</v>
      </c>
    </row>
    <row r="163" spans="1:6" ht="12.75" customHeight="1" x14ac:dyDescent="0.2">
      <c r="A163" s="53">
        <v>32</v>
      </c>
      <c r="B163" s="85" t="s">
        <v>369</v>
      </c>
      <c r="C163" s="50" t="s">
        <v>370</v>
      </c>
      <c r="D163" s="51">
        <f t="shared" ref="D163:E163" si="39">D164+D169+D177+D187+D188</f>
        <v>1808155.14</v>
      </c>
      <c r="E163" s="51">
        <f t="shared" si="39"/>
        <v>2336271.17</v>
      </c>
      <c r="F163" s="52">
        <f t="shared" si="31"/>
        <v>129.19999999999999</v>
      </c>
    </row>
    <row r="164" spans="1:6" ht="12.75" customHeight="1" x14ac:dyDescent="0.2">
      <c r="A164" s="53">
        <v>321</v>
      </c>
      <c r="B164" s="85" t="s">
        <v>371</v>
      </c>
      <c r="C164" s="50" t="s">
        <v>372</v>
      </c>
      <c r="D164" s="51">
        <f t="shared" ref="D164:E164" si="40">SUM(D165:D168)</f>
        <v>255617.23</v>
      </c>
      <c r="E164" s="51">
        <f t="shared" si="40"/>
        <v>282534</v>
      </c>
      <c r="F164" s="52">
        <f t="shared" si="31"/>
        <v>110.5</v>
      </c>
    </row>
    <row r="165" spans="1:6" ht="12.75" customHeight="1" x14ac:dyDescent="0.2">
      <c r="A165" s="53">
        <v>3211</v>
      </c>
      <c r="B165" s="85" t="s">
        <v>373</v>
      </c>
      <c r="C165" s="50" t="s">
        <v>374</v>
      </c>
      <c r="D165" s="242">
        <v>36487.93</v>
      </c>
      <c r="E165" s="242">
        <v>41445.550000000003</v>
      </c>
      <c r="F165" s="52">
        <f t="shared" si="31"/>
        <v>113.6</v>
      </c>
    </row>
    <row r="166" spans="1:6" ht="12.75" customHeight="1" x14ac:dyDescent="0.2">
      <c r="A166" s="53">
        <v>3212</v>
      </c>
      <c r="B166" s="85" t="s">
        <v>375</v>
      </c>
      <c r="C166" s="50" t="s">
        <v>376</v>
      </c>
      <c r="D166" s="242">
        <v>206972.16</v>
      </c>
      <c r="E166" s="242">
        <v>197349.32</v>
      </c>
      <c r="F166" s="52">
        <f t="shared" si="31"/>
        <v>95.4</v>
      </c>
    </row>
    <row r="167" spans="1:6" ht="12.75" customHeight="1" x14ac:dyDescent="0.2">
      <c r="A167" s="53">
        <v>3213</v>
      </c>
      <c r="B167" s="85" t="s">
        <v>377</v>
      </c>
      <c r="C167" s="50" t="s">
        <v>378</v>
      </c>
      <c r="D167" s="242">
        <v>12157.14</v>
      </c>
      <c r="E167" s="242">
        <v>40670.339999999997</v>
      </c>
      <c r="F167" s="52">
        <f t="shared" si="31"/>
        <v>334.5</v>
      </c>
    </row>
    <row r="168" spans="1:6" ht="12.75" customHeight="1" x14ac:dyDescent="0.2">
      <c r="A168" s="53">
        <v>3214</v>
      </c>
      <c r="B168" s="85" t="s">
        <v>379</v>
      </c>
      <c r="C168" s="50" t="s">
        <v>380</v>
      </c>
      <c r="D168" s="242">
        <v>0</v>
      </c>
      <c r="E168" s="242">
        <v>3068.79</v>
      </c>
      <c r="F168" s="52" t="str">
        <f t="shared" si="31"/>
        <v>-</v>
      </c>
    </row>
    <row r="169" spans="1:6" ht="12.75" customHeight="1" x14ac:dyDescent="0.2">
      <c r="A169" s="53">
        <v>322</v>
      </c>
      <c r="B169" s="85" t="s">
        <v>381</v>
      </c>
      <c r="C169" s="50" t="s">
        <v>382</v>
      </c>
      <c r="D169" s="51">
        <f t="shared" ref="D169:E169" si="41">SUM(D170:D176)</f>
        <v>634212.57999999996</v>
      </c>
      <c r="E169" s="51">
        <f t="shared" si="41"/>
        <v>694555.27</v>
      </c>
      <c r="F169" s="52">
        <f t="shared" si="31"/>
        <v>109.5</v>
      </c>
    </row>
    <row r="170" spans="1:6" ht="12.75" customHeight="1" x14ac:dyDescent="0.2">
      <c r="A170" s="53">
        <v>3221</v>
      </c>
      <c r="B170" s="85" t="s">
        <v>383</v>
      </c>
      <c r="C170" s="50" t="s">
        <v>384</v>
      </c>
      <c r="D170" s="242">
        <v>30464.09</v>
      </c>
      <c r="E170" s="242">
        <v>34584.79</v>
      </c>
      <c r="F170" s="52">
        <f t="shared" si="31"/>
        <v>113.5</v>
      </c>
    </row>
    <row r="171" spans="1:6" ht="12.75" customHeight="1" x14ac:dyDescent="0.2">
      <c r="A171" s="53">
        <v>3222</v>
      </c>
      <c r="B171" s="85" t="s">
        <v>385</v>
      </c>
      <c r="C171" s="50" t="s">
        <v>386</v>
      </c>
      <c r="D171" s="242">
        <v>141735.31</v>
      </c>
      <c r="E171" s="242">
        <v>113403.19</v>
      </c>
      <c r="F171" s="52">
        <f t="shared" si="31"/>
        <v>80</v>
      </c>
    </row>
    <row r="172" spans="1:6" ht="12.75" customHeight="1" x14ac:dyDescent="0.2">
      <c r="A172" s="53">
        <v>3223</v>
      </c>
      <c r="B172" s="85" t="s">
        <v>387</v>
      </c>
      <c r="C172" s="50" t="s">
        <v>388</v>
      </c>
      <c r="D172" s="242">
        <v>429658.7</v>
      </c>
      <c r="E172" s="242">
        <v>421173.49</v>
      </c>
      <c r="F172" s="52">
        <f t="shared" si="31"/>
        <v>98</v>
      </c>
    </row>
    <row r="173" spans="1:6" ht="12.75" customHeight="1" x14ac:dyDescent="0.2">
      <c r="A173" s="53">
        <v>3224</v>
      </c>
      <c r="B173" s="85" t="s">
        <v>389</v>
      </c>
      <c r="C173" s="50" t="s">
        <v>390</v>
      </c>
      <c r="D173" s="242">
        <v>1910.98</v>
      </c>
      <c r="E173" s="242">
        <v>3128.11</v>
      </c>
      <c r="F173" s="52">
        <f t="shared" si="31"/>
        <v>163.69999999999999</v>
      </c>
    </row>
    <row r="174" spans="1:6" ht="12.75" customHeight="1" x14ac:dyDescent="0.2">
      <c r="A174" s="53">
        <v>3225</v>
      </c>
      <c r="B174" s="85" t="s">
        <v>391</v>
      </c>
      <c r="C174" s="50" t="s">
        <v>392</v>
      </c>
      <c r="D174" s="242">
        <v>30052.14</v>
      </c>
      <c r="E174" s="242">
        <v>50858.15</v>
      </c>
      <c r="F174" s="52">
        <f t="shared" si="31"/>
        <v>169.2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391.36</v>
      </c>
      <c r="E176" s="242">
        <v>71407.539999999994</v>
      </c>
      <c r="F176" s="52" t="str">
        <f t="shared" si="31"/>
        <v>&gt;&gt;100</v>
      </c>
    </row>
    <row r="177" spans="1:6" ht="12.75" customHeight="1" x14ac:dyDescent="0.2">
      <c r="A177" s="53">
        <v>323</v>
      </c>
      <c r="B177" s="85" t="s">
        <v>397</v>
      </c>
      <c r="C177" s="50" t="s">
        <v>398</v>
      </c>
      <c r="D177" s="51">
        <f t="shared" ref="D177:E177" si="42">SUM(D178:D186)</f>
        <v>859677.03</v>
      </c>
      <c r="E177" s="51">
        <f t="shared" si="42"/>
        <v>1194097.17</v>
      </c>
      <c r="F177" s="52">
        <f t="shared" si="31"/>
        <v>138.9</v>
      </c>
    </row>
    <row r="178" spans="1:6" ht="12.75" customHeight="1" x14ac:dyDescent="0.2">
      <c r="A178" s="53">
        <v>3231</v>
      </c>
      <c r="B178" s="85" t="s">
        <v>399</v>
      </c>
      <c r="C178" s="50" t="s">
        <v>400</v>
      </c>
      <c r="D178" s="242">
        <v>118099</v>
      </c>
      <c r="E178" s="242">
        <v>123282.85</v>
      </c>
      <c r="F178" s="52">
        <f t="shared" si="31"/>
        <v>104.4</v>
      </c>
    </row>
    <row r="179" spans="1:6" ht="12.75" customHeight="1" x14ac:dyDescent="0.2">
      <c r="A179" s="53">
        <v>3232</v>
      </c>
      <c r="B179" s="85" t="s">
        <v>401</v>
      </c>
      <c r="C179" s="50" t="s">
        <v>402</v>
      </c>
      <c r="D179" s="242">
        <v>207037.19</v>
      </c>
      <c r="E179" s="242">
        <v>235205.25</v>
      </c>
      <c r="F179" s="52">
        <f t="shared" si="31"/>
        <v>113.6</v>
      </c>
    </row>
    <row r="180" spans="1:6" ht="12.75" customHeight="1" x14ac:dyDescent="0.2">
      <c r="A180" s="53">
        <v>3233</v>
      </c>
      <c r="B180" s="85" t="s">
        <v>403</v>
      </c>
      <c r="C180" s="50" t="s">
        <v>404</v>
      </c>
      <c r="D180" s="242">
        <v>7579.69</v>
      </c>
      <c r="E180" s="242">
        <v>6712.06</v>
      </c>
      <c r="F180" s="52">
        <f t="shared" si="31"/>
        <v>88.6</v>
      </c>
    </row>
    <row r="181" spans="1:6" ht="12.75" customHeight="1" x14ac:dyDescent="0.2">
      <c r="A181" s="53">
        <v>3234</v>
      </c>
      <c r="B181" s="85" t="s">
        <v>405</v>
      </c>
      <c r="C181" s="50" t="s">
        <v>406</v>
      </c>
      <c r="D181" s="242">
        <v>36344.86</v>
      </c>
      <c r="E181" s="242">
        <v>44864.29</v>
      </c>
      <c r="F181" s="52">
        <f t="shared" si="31"/>
        <v>123.4</v>
      </c>
    </row>
    <row r="182" spans="1:6" ht="12.75" customHeight="1" x14ac:dyDescent="0.2">
      <c r="A182" s="53">
        <v>3235</v>
      </c>
      <c r="B182" s="85" t="s">
        <v>407</v>
      </c>
      <c r="C182" s="50" t="s">
        <v>408</v>
      </c>
      <c r="D182" s="242">
        <v>29385.9</v>
      </c>
      <c r="E182" s="242">
        <v>28971.87</v>
      </c>
      <c r="F182" s="52">
        <f t="shared" si="31"/>
        <v>98.6</v>
      </c>
    </row>
    <row r="183" spans="1:6" ht="12.75" customHeight="1" x14ac:dyDescent="0.2">
      <c r="A183" s="53">
        <v>3236</v>
      </c>
      <c r="B183" s="85" t="s">
        <v>409</v>
      </c>
      <c r="C183" s="50" t="s">
        <v>410</v>
      </c>
      <c r="D183" s="242">
        <v>45109.760000000002</v>
      </c>
      <c r="E183" s="242">
        <v>82242.05</v>
      </c>
      <c r="F183" s="52">
        <f t="shared" si="31"/>
        <v>182.3</v>
      </c>
    </row>
    <row r="184" spans="1:6" ht="12.75" customHeight="1" x14ac:dyDescent="0.2">
      <c r="A184" s="53">
        <v>3237</v>
      </c>
      <c r="B184" s="85" t="s">
        <v>411</v>
      </c>
      <c r="C184" s="50" t="s">
        <v>412</v>
      </c>
      <c r="D184" s="242">
        <v>290010.74</v>
      </c>
      <c r="E184" s="242">
        <v>537116.23</v>
      </c>
      <c r="F184" s="52">
        <f t="shared" si="31"/>
        <v>185.2</v>
      </c>
    </row>
    <row r="185" spans="1:6" ht="12.75" customHeight="1" x14ac:dyDescent="0.2">
      <c r="A185" s="53">
        <v>3238</v>
      </c>
      <c r="B185" s="85" t="s">
        <v>413</v>
      </c>
      <c r="C185" s="50" t="s">
        <v>414</v>
      </c>
      <c r="D185" s="242">
        <v>49065.55</v>
      </c>
      <c r="E185" s="242">
        <v>52773.78</v>
      </c>
      <c r="F185" s="52">
        <f t="shared" si="31"/>
        <v>107.6</v>
      </c>
    </row>
    <row r="186" spans="1:6" ht="12.75" customHeight="1" x14ac:dyDescent="0.2">
      <c r="A186" s="53">
        <v>3239</v>
      </c>
      <c r="B186" s="85" t="s">
        <v>415</v>
      </c>
      <c r="C186" s="50" t="s">
        <v>416</v>
      </c>
      <c r="D186" s="242">
        <v>77044.34</v>
      </c>
      <c r="E186" s="242">
        <v>82928.789999999994</v>
      </c>
      <c r="F186" s="52">
        <f t="shared" si="31"/>
        <v>107.6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58648.3</v>
      </c>
      <c r="E188" s="51">
        <f t="shared" si="43"/>
        <v>165084.73000000001</v>
      </c>
      <c r="F188" s="52">
        <f t="shared" si="31"/>
        <v>281.5</v>
      </c>
    </row>
    <row r="189" spans="1:6" ht="12.75" customHeight="1" x14ac:dyDescent="0.2">
      <c r="A189" s="53">
        <v>3291</v>
      </c>
      <c r="B189" s="232" t="s">
        <v>421</v>
      </c>
      <c r="C189" s="50" t="s">
        <v>422</v>
      </c>
      <c r="D189" s="242">
        <v>8961.18</v>
      </c>
      <c r="E189" s="242">
        <v>10185.84</v>
      </c>
      <c r="F189" s="52">
        <f t="shared" si="31"/>
        <v>113.7</v>
      </c>
    </row>
    <row r="190" spans="1:6" ht="12.75" customHeight="1" x14ac:dyDescent="0.2">
      <c r="A190" s="53">
        <v>3292</v>
      </c>
      <c r="B190" s="85" t="s">
        <v>423</v>
      </c>
      <c r="C190" s="50" t="s">
        <v>424</v>
      </c>
      <c r="D190" s="242">
        <v>42615.55</v>
      </c>
      <c r="E190" s="242">
        <v>54941.09</v>
      </c>
      <c r="F190" s="52">
        <f t="shared" si="31"/>
        <v>128.9</v>
      </c>
    </row>
    <row r="191" spans="1:6" ht="12.75" customHeight="1" x14ac:dyDescent="0.2">
      <c r="A191" s="53">
        <v>3293</v>
      </c>
      <c r="B191" s="85" t="s">
        <v>425</v>
      </c>
      <c r="C191" s="50" t="s">
        <v>426</v>
      </c>
      <c r="D191" s="242">
        <v>1861.59</v>
      </c>
      <c r="E191" s="242">
        <v>1753.35</v>
      </c>
      <c r="F191" s="52">
        <f t="shared" si="31"/>
        <v>94.2</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3857.93</v>
      </c>
      <c r="E193" s="242">
        <v>7373.88</v>
      </c>
      <c r="F193" s="52">
        <f t="shared" si="31"/>
        <v>191.1</v>
      </c>
    </row>
    <row r="194" spans="1:6" ht="12.75" customHeight="1" x14ac:dyDescent="0.2">
      <c r="A194" s="53" t="s">
        <v>431</v>
      </c>
      <c r="B194" s="85" t="s">
        <v>432</v>
      </c>
      <c r="C194" s="50" t="s">
        <v>431</v>
      </c>
      <c r="D194" s="242">
        <v>1192.06</v>
      </c>
      <c r="E194" s="242">
        <v>90450.39</v>
      </c>
      <c r="F194" s="52">
        <f t="shared" si="31"/>
        <v>7587.7</v>
      </c>
    </row>
    <row r="195" spans="1:6" ht="12.75" customHeight="1" x14ac:dyDescent="0.2">
      <c r="A195" s="53">
        <v>3299</v>
      </c>
      <c r="B195" s="85" t="s">
        <v>433</v>
      </c>
      <c r="C195" s="50" t="s">
        <v>434</v>
      </c>
      <c r="D195" s="242">
        <v>159.99</v>
      </c>
      <c r="E195" s="242">
        <v>380.18</v>
      </c>
      <c r="F195" s="52">
        <f t="shared" si="31"/>
        <v>237.6</v>
      </c>
    </row>
    <row r="196" spans="1:6" ht="12.75" customHeight="1" x14ac:dyDescent="0.2">
      <c r="A196" s="53">
        <v>34</v>
      </c>
      <c r="B196" s="232" t="s">
        <v>435</v>
      </c>
      <c r="C196" s="50" t="s">
        <v>436</v>
      </c>
      <c r="D196" s="51">
        <f t="shared" ref="D196:E196" si="44">D197+D202+D210</f>
        <v>25370.65</v>
      </c>
      <c r="E196" s="51">
        <f t="shared" si="44"/>
        <v>36303.230000000003</v>
      </c>
      <c r="F196" s="52">
        <f t="shared" si="31"/>
        <v>143.1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4206.49</v>
      </c>
      <c r="E202" s="51">
        <f t="shared" si="46"/>
        <v>3562.24</v>
      </c>
      <c r="F202" s="52">
        <f t="shared" si="31"/>
        <v>84.7</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4206.49</v>
      </c>
      <c r="E205" s="242">
        <v>3562.24</v>
      </c>
      <c r="F205" s="52">
        <f t="shared" si="31"/>
        <v>84.7</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21164.16</v>
      </c>
      <c r="E210" s="51">
        <f t="shared" si="47"/>
        <v>32740.99</v>
      </c>
      <c r="F210" s="52">
        <f t="shared" si="31"/>
        <v>154.69999999999999</v>
      </c>
    </row>
    <row r="211" spans="1:6" ht="12.75" customHeight="1" x14ac:dyDescent="0.2">
      <c r="A211" s="53">
        <v>3431</v>
      </c>
      <c r="B211" s="232" t="s">
        <v>465</v>
      </c>
      <c r="C211" s="50" t="s">
        <v>466</v>
      </c>
      <c r="D211" s="242">
        <v>10015.81</v>
      </c>
      <c r="E211" s="242">
        <v>8595.42</v>
      </c>
      <c r="F211" s="52">
        <f t="shared" si="31"/>
        <v>85.8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11148.35</v>
      </c>
      <c r="E213" s="242">
        <v>24145.57</v>
      </c>
      <c r="F213" s="52">
        <f t="shared" si="31"/>
        <v>216.6</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5308.92</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5308.92</v>
      </c>
      <c r="E247" s="51">
        <f t="shared" si="62"/>
        <v>0</v>
      </c>
      <c r="F247" s="52">
        <f t="shared" si="61"/>
        <v>0</v>
      </c>
    </row>
    <row r="248" spans="1:6" ht="12.75" customHeight="1" x14ac:dyDescent="0.2">
      <c r="A248" s="53" t="s">
        <v>539</v>
      </c>
      <c r="B248" s="85" t="s">
        <v>202</v>
      </c>
      <c r="C248" s="50" t="s">
        <v>539</v>
      </c>
      <c r="D248" s="242">
        <v>5308.92</v>
      </c>
      <c r="E248" s="242">
        <v>0</v>
      </c>
      <c r="F248" s="52">
        <f t="shared" si="61"/>
        <v>0</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754.82</v>
      </c>
      <c r="E263" s="51">
        <f t="shared" si="68"/>
        <v>5907.96</v>
      </c>
      <c r="F263" s="52">
        <f t="shared" ref="F263:F267" si="69">IF(D263&lt;&gt;0,IF(E263/D263&gt;=100,"&gt;&gt;100",E263/D263*100),"-")</f>
        <v>782.7</v>
      </c>
    </row>
    <row r="264" spans="1:6" ht="12.75" customHeight="1" x14ac:dyDescent="0.2">
      <c r="A264" s="53">
        <v>381</v>
      </c>
      <c r="B264" s="85" t="s">
        <v>567</v>
      </c>
      <c r="C264" s="50" t="s">
        <v>568</v>
      </c>
      <c r="D264" s="51">
        <f t="shared" ref="D264:E264" si="70">SUM(D265:D267)</f>
        <v>700</v>
      </c>
      <c r="E264" s="51">
        <f t="shared" si="70"/>
        <v>150</v>
      </c>
      <c r="F264" s="52">
        <f t="shared" si="69"/>
        <v>21.4</v>
      </c>
    </row>
    <row r="265" spans="1:6" ht="12.75" customHeight="1" x14ac:dyDescent="0.2">
      <c r="A265" s="53">
        <v>3811</v>
      </c>
      <c r="B265" s="85" t="s">
        <v>569</v>
      </c>
      <c r="C265" s="50" t="s">
        <v>570</v>
      </c>
      <c r="D265" s="242">
        <v>700</v>
      </c>
      <c r="E265" s="242">
        <v>150</v>
      </c>
      <c r="F265" s="52">
        <f t="shared" si="69"/>
        <v>21.4</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54.82</v>
      </c>
      <c r="E273" s="51">
        <f t="shared" si="73"/>
        <v>5757.96</v>
      </c>
      <c r="F273" s="52" t="str">
        <f t="shared" ref="F273:F284" si="74">IF(D273&lt;&gt;0,IF(E273/D273&gt;=100,"&gt;&gt;100",E273/D273*100),"-")</f>
        <v>&gt;&gt;100</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54.82</v>
      </c>
      <c r="E277" s="242">
        <v>5757.96</v>
      </c>
      <c r="F277" s="52" t="str">
        <f t="shared" si="74"/>
        <v>&gt;&gt;100</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8676656.1899999995</v>
      </c>
      <c r="E289" s="51">
        <f t="shared" si="79"/>
        <v>10944655.6</v>
      </c>
      <c r="F289" s="52">
        <f t="shared" si="76"/>
        <v>126.1</v>
      </c>
    </row>
    <row r="290" spans="1:6" ht="12.75" customHeight="1" x14ac:dyDescent="0.2">
      <c r="A290" s="53" t="s">
        <v>608</v>
      </c>
      <c r="B290" s="85" t="s">
        <v>619</v>
      </c>
      <c r="C290" s="50" t="s">
        <v>620</v>
      </c>
      <c r="D290" s="51">
        <f>IF(D6&gt;=D289,D6-D289,0)</f>
        <v>1415140.93</v>
      </c>
      <c r="E290" s="51">
        <f>IF(E6&gt;=E289,E6-E289,0)</f>
        <v>1394702.91</v>
      </c>
      <c r="F290" s="52">
        <f t="shared" si="76"/>
        <v>98.6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581926.54</v>
      </c>
      <c r="F292" s="52" t="str">
        <f t="shared" si="76"/>
        <v>-</v>
      </c>
    </row>
    <row r="293" spans="1:6" ht="12.75" customHeight="1" x14ac:dyDescent="0.2">
      <c r="A293" s="53">
        <v>92221</v>
      </c>
      <c r="B293" s="85" t="s">
        <v>625</v>
      </c>
      <c r="C293" s="50" t="s">
        <v>626</v>
      </c>
      <c r="D293" s="242">
        <v>23711.62</v>
      </c>
      <c r="E293" s="242">
        <v>0</v>
      </c>
      <c r="F293" s="52">
        <f t="shared" si="76"/>
        <v>0</v>
      </c>
    </row>
    <row r="294" spans="1:6" ht="12.75" customHeight="1" x14ac:dyDescent="0.2">
      <c r="A294" s="53">
        <v>96</v>
      </c>
      <c r="B294" s="85" t="s">
        <v>627</v>
      </c>
      <c r="C294" s="50" t="s">
        <v>628</v>
      </c>
      <c r="D294" s="242">
        <v>0</v>
      </c>
      <c r="E294" s="242">
        <v>1102642.1499999999</v>
      </c>
      <c r="F294" s="52" t="str">
        <f t="shared" si="76"/>
        <v>-</v>
      </c>
    </row>
    <row r="295" spans="1:6" ht="24" x14ac:dyDescent="0.2">
      <c r="A295" s="53">
        <v>9661</v>
      </c>
      <c r="B295" s="85" t="s">
        <v>629</v>
      </c>
      <c r="C295" s="50" t="s">
        <v>630</v>
      </c>
      <c r="D295" s="242">
        <v>0</v>
      </c>
      <c r="E295" s="242">
        <v>9558.98</v>
      </c>
      <c r="F295" s="52" t="str">
        <f t="shared" si="76"/>
        <v>-</v>
      </c>
    </row>
    <row r="296" spans="1:6" ht="12.75" customHeight="1" x14ac:dyDescent="0.2">
      <c r="A296" s="55" t="s">
        <v>631</v>
      </c>
      <c r="B296" s="233" t="s">
        <v>632</v>
      </c>
      <c r="C296" s="56" t="s">
        <v>631</v>
      </c>
      <c r="D296" s="243">
        <v>0</v>
      </c>
      <c r="E296" s="243">
        <v>1067766.1499999999</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11042.16</v>
      </c>
      <c r="E298" s="51">
        <f t="shared" si="80"/>
        <v>0</v>
      </c>
      <c r="F298" s="52">
        <f t="shared" ref="F298:F418" si="81">IF(D298&lt;&gt;0,IF(E298/D298&gt;=100,"&gt;&gt;100",E298/D298*100),"-")</f>
        <v>0</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11042.16</v>
      </c>
      <c r="E311" s="51">
        <f t="shared" si="85"/>
        <v>0</v>
      </c>
      <c r="F311" s="52">
        <f t="shared" si="81"/>
        <v>0</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11042.16</v>
      </c>
      <c r="E326" s="51">
        <f t="shared" si="88"/>
        <v>0</v>
      </c>
      <c r="F326" s="52">
        <f t="shared" si="81"/>
        <v>0</v>
      </c>
    </row>
    <row r="327" spans="1:6" ht="12.75" customHeight="1" x14ac:dyDescent="0.2">
      <c r="A327" s="53">
        <v>7231</v>
      </c>
      <c r="B327" s="85" t="s">
        <v>692</v>
      </c>
      <c r="C327" s="50" t="s">
        <v>693</v>
      </c>
      <c r="D327" s="242">
        <v>11042.16</v>
      </c>
      <c r="E327" s="242">
        <v>0</v>
      </c>
      <c r="F327" s="52">
        <f t="shared" si="81"/>
        <v>0</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1042340.25</v>
      </c>
      <c r="E350" s="51">
        <f t="shared" si="95"/>
        <v>597503.35</v>
      </c>
      <c r="F350" s="52">
        <f t="shared" si="81"/>
        <v>57.3</v>
      </c>
    </row>
    <row r="351" spans="1:6" ht="12.75" customHeight="1" x14ac:dyDescent="0.2">
      <c r="A351" s="53">
        <v>41</v>
      </c>
      <c r="B351" s="85" t="s">
        <v>740</v>
      </c>
      <c r="C351" s="50" t="s">
        <v>741</v>
      </c>
      <c r="D351" s="51">
        <f t="shared" ref="D351:E351" si="96">D352+D356</f>
        <v>1102.5</v>
      </c>
      <c r="E351" s="51">
        <f t="shared" si="96"/>
        <v>2589.81</v>
      </c>
      <c r="F351" s="52">
        <f t="shared" si="81"/>
        <v>234.9</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1102.5</v>
      </c>
      <c r="E356" s="51">
        <f t="shared" si="98"/>
        <v>2589.81</v>
      </c>
      <c r="F356" s="52">
        <f t="shared" si="81"/>
        <v>234.9</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1102.5</v>
      </c>
      <c r="E360" s="242">
        <v>2589.81</v>
      </c>
      <c r="F360" s="52">
        <f t="shared" si="81"/>
        <v>234.9</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1011208.86</v>
      </c>
      <c r="E363" s="51">
        <f t="shared" si="99"/>
        <v>533763.4</v>
      </c>
      <c r="F363" s="52">
        <f t="shared" si="81"/>
        <v>52.8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47940.11</v>
      </c>
      <c r="E369" s="51">
        <f t="shared" si="101"/>
        <v>102495.13</v>
      </c>
      <c r="F369" s="52">
        <f t="shared" si="81"/>
        <v>213.8</v>
      </c>
    </row>
    <row r="370" spans="1:6" ht="12.75" customHeight="1" x14ac:dyDescent="0.2">
      <c r="A370" s="53">
        <v>4221</v>
      </c>
      <c r="B370" s="85" t="s">
        <v>674</v>
      </c>
      <c r="C370" s="50" t="s">
        <v>766</v>
      </c>
      <c r="D370" s="242">
        <v>1874.31</v>
      </c>
      <c r="E370" s="242">
        <v>18816.330000000002</v>
      </c>
      <c r="F370" s="52">
        <f t="shared" si="81"/>
        <v>1003.9</v>
      </c>
    </row>
    <row r="371" spans="1:6" ht="12.75" customHeight="1" x14ac:dyDescent="0.2">
      <c r="A371" s="53">
        <v>4222</v>
      </c>
      <c r="B371" s="85" t="s">
        <v>767</v>
      </c>
      <c r="C371" s="50" t="s">
        <v>768</v>
      </c>
      <c r="D371" s="242">
        <v>5106.25</v>
      </c>
      <c r="E371" s="242">
        <v>30592.38</v>
      </c>
      <c r="F371" s="52">
        <f t="shared" si="81"/>
        <v>599.1</v>
      </c>
    </row>
    <row r="372" spans="1:6" ht="12.75" customHeight="1" x14ac:dyDescent="0.2">
      <c r="A372" s="53">
        <v>4223</v>
      </c>
      <c r="B372" s="85" t="s">
        <v>678</v>
      </c>
      <c r="C372" s="50" t="s">
        <v>769</v>
      </c>
      <c r="D372" s="242">
        <v>2488.75</v>
      </c>
      <c r="E372" s="242"/>
      <c r="F372" s="52">
        <f t="shared" si="81"/>
        <v>0</v>
      </c>
    </row>
    <row r="373" spans="1:6" ht="12.75" customHeight="1" x14ac:dyDescent="0.2">
      <c r="A373" s="53">
        <v>4224</v>
      </c>
      <c r="B373" s="85" t="s">
        <v>680</v>
      </c>
      <c r="C373" s="50" t="s">
        <v>770</v>
      </c>
      <c r="D373" s="242">
        <v>38470.800000000003</v>
      </c>
      <c r="E373" s="242">
        <v>52412.480000000003</v>
      </c>
      <c r="F373" s="52">
        <f t="shared" si="81"/>
        <v>136.19999999999999</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673.94</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963268.75</v>
      </c>
      <c r="E378" s="51">
        <f t="shared" si="102"/>
        <v>431268.27</v>
      </c>
      <c r="F378" s="52">
        <f t="shared" si="81"/>
        <v>44.8</v>
      </c>
    </row>
    <row r="379" spans="1:6" ht="12.75" customHeight="1" x14ac:dyDescent="0.2">
      <c r="A379" s="53">
        <v>4231</v>
      </c>
      <c r="B379" s="85" t="s">
        <v>692</v>
      </c>
      <c r="C379" s="50" t="s">
        <v>777</v>
      </c>
      <c r="D379" s="242">
        <v>963268.75</v>
      </c>
      <c r="E379" s="242">
        <v>431268.27</v>
      </c>
      <c r="F379" s="52">
        <f t="shared" si="81"/>
        <v>44.8</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30028.89</v>
      </c>
      <c r="E402" s="51">
        <f t="shared" si="109"/>
        <v>61150.14</v>
      </c>
      <c r="F402" s="52">
        <f t="shared" si="81"/>
        <v>203.6</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30028.89</v>
      </c>
      <c r="E405" s="242">
        <v>61150.14</v>
      </c>
      <c r="F405" s="52">
        <f t="shared" si="81"/>
        <v>203.6</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1031298.09</v>
      </c>
      <c r="E408" s="51">
        <f t="shared" si="111"/>
        <v>597503.35</v>
      </c>
      <c r="F408" s="52">
        <f t="shared" si="81"/>
        <v>57.9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139515.98000000001</v>
      </c>
      <c r="E410" s="242">
        <v>379993.68</v>
      </c>
      <c r="F410" s="52">
        <f t="shared" si="81"/>
        <v>272.39999999999998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10102839.279999999</v>
      </c>
      <c r="E412" s="51">
        <f>E6+E298</f>
        <v>12339358.51</v>
      </c>
      <c r="F412" s="52">
        <f t="shared" si="81"/>
        <v>122.1</v>
      </c>
    </row>
    <row r="413" spans="1:6" ht="12.75" customHeight="1" x14ac:dyDescent="0.2">
      <c r="A413" s="53" t="s">
        <v>608</v>
      </c>
      <c r="B413" s="85" t="s">
        <v>831</v>
      </c>
      <c r="C413" s="50" t="s">
        <v>832</v>
      </c>
      <c r="D413" s="51">
        <f t="shared" ref="D413:E413" si="112">D289+D350</f>
        <v>9718996.4399999995</v>
      </c>
      <c r="E413" s="51">
        <f t="shared" si="112"/>
        <v>11542158.949999999</v>
      </c>
      <c r="F413" s="52">
        <f t="shared" si="81"/>
        <v>118.8</v>
      </c>
    </row>
    <row r="414" spans="1:6" ht="12.75" customHeight="1" x14ac:dyDescent="0.2">
      <c r="A414" s="53" t="s">
        <v>608</v>
      </c>
      <c r="B414" s="85" t="s">
        <v>833</v>
      </c>
      <c r="C414" s="50" t="s">
        <v>834</v>
      </c>
      <c r="D414" s="51">
        <f t="shared" ref="D414:E414" si="113">IF(D412&gt;=D413,D412-D413,0)</f>
        <v>383842.84</v>
      </c>
      <c r="E414" s="51">
        <f t="shared" si="113"/>
        <v>797199.56</v>
      </c>
      <c r="F414" s="52">
        <f t="shared" si="81"/>
        <v>207.7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201932.86</v>
      </c>
      <c r="F416" s="52" t="str">
        <f t="shared" si="81"/>
        <v>-</v>
      </c>
    </row>
    <row r="417" spans="1:6" ht="12.75" customHeight="1" x14ac:dyDescent="0.2">
      <c r="A417" s="60" t="s">
        <v>837</v>
      </c>
      <c r="B417" s="85" t="s">
        <v>840</v>
      </c>
      <c r="C417" s="61" t="s">
        <v>841</v>
      </c>
      <c r="D417" s="51">
        <f t="shared" ref="D417:E417" si="116">IF(D293-D292+D410-D409&gt;=0,D293-D292+D410-D409,0)</f>
        <v>163227.6</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1102642.1499999999</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75154.289999999994</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75154.289999999994</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75154.289999999994</v>
      </c>
      <c r="E495" s="51">
        <f t="shared" si="140"/>
        <v>0</v>
      </c>
      <c r="F495" s="52">
        <f t="shared" si="119"/>
        <v>0</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75154.289999999994</v>
      </c>
      <c r="E498" s="242">
        <v>0</v>
      </c>
      <c r="F498" s="52">
        <f t="shared" si="119"/>
        <v>0</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51596.47</v>
      </c>
      <c r="E528" s="51">
        <f t="shared" si="148"/>
        <v>32095.759999999998</v>
      </c>
      <c r="F528" s="52">
        <f t="shared" si="119"/>
        <v>62.2</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51596.47</v>
      </c>
      <c r="E593" s="51">
        <f t="shared" si="167"/>
        <v>32095.759999999998</v>
      </c>
      <c r="F593" s="52">
        <f t="shared" si="119"/>
        <v>62.2</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51596.47</v>
      </c>
      <c r="E605" s="51">
        <f t="shared" si="171"/>
        <v>32095.759999999998</v>
      </c>
      <c r="F605" s="52">
        <f t="shared" si="119"/>
        <v>62.2</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51596.47</v>
      </c>
      <c r="E608" s="242">
        <v>32095.759999999998</v>
      </c>
      <c r="F608" s="52">
        <f t="shared" si="119"/>
        <v>62.2</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23557.82</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32095.759999999998</v>
      </c>
      <c r="F636" s="52" t="str">
        <f t="shared" si="119"/>
        <v>-</v>
      </c>
    </row>
    <row r="637" spans="1:6" ht="12.75" customHeight="1" x14ac:dyDescent="0.2">
      <c r="A637" s="53">
        <v>92213</v>
      </c>
      <c r="B637" s="85" t="s">
        <v>1271</v>
      </c>
      <c r="C637" s="50" t="s">
        <v>1272</v>
      </c>
      <c r="D637" s="242">
        <v>111025.37</v>
      </c>
      <c r="E637" s="242">
        <v>153371.76</v>
      </c>
      <c r="F637" s="52">
        <f t="shared" si="119"/>
        <v>138.1</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10177993.57</v>
      </c>
      <c r="E639" s="51">
        <f t="shared" si="180"/>
        <v>12339358.51</v>
      </c>
      <c r="F639" s="52">
        <f t="shared" si="119"/>
        <v>121.2</v>
      </c>
    </row>
    <row r="640" spans="1:6" ht="12.75" customHeight="1" x14ac:dyDescent="0.2">
      <c r="A640" s="53" t="s">
        <v>608</v>
      </c>
      <c r="B640" s="85" t="s">
        <v>1277</v>
      </c>
      <c r="C640" s="50" t="s">
        <v>1278</v>
      </c>
      <c r="D640" s="51">
        <f t="shared" ref="D640:E640" si="181">D413+D528</f>
        <v>9770592.9100000001</v>
      </c>
      <c r="E640" s="51">
        <f t="shared" si="181"/>
        <v>11574254.710000001</v>
      </c>
      <c r="F640" s="52">
        <f t="shared" si="119"/>
        <v>118.5</v>
      </c>
    </row>
    <row r="641" spans="1:6" ht="12.75" customHeight="1" x14ac:dyDescent="0.2">
      <c r="A641" s="53" t="s">
        <v>608</v>
      </c>
      <c r="B641" s="85" t="s">
        <v>1279</v>
      </c>
      <c r="C641" s="50" t="s">
        <v>1280</v>
      </c>
      <c r="D641" s="51">
        <f t="shared" ref="D641:E641" si="182">IF(D639&gt;=D640,D639-D640,0)</f>
        <v>407400.66</v>
      </c>
      <c r="E641" s="51">
        <f t="shared" si="182"/>
        <v>765103.8</v>
      </c>
      <c r="F641" s="52">
        <f t="shared" si="119"/>
        <v>187.8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355304.62</v>
      </c>
      <c r="F643" s="52" t="str">
        <f t="shared" si="119"/>
        <v>-</v>
      </c>
    </row>
    <row r="644" spans="1:6" ht="24" x14ac:dyDescent="0.2">
      <c r="A644" s="60" t="s">
        <v>1285</v>
      </c>
      <c r="B644" s="85" t="s">
        <v>1286</v>
      </c>
      <c r="C644" s="61" t="s">
        <v>1285</v>
      </c>
      <c r="D644" s="51">
        <f t="shared" ref="D644:E644" si="185">IF(D417-D416+D638-D637&gt;=0,D417-D416+D638-D637,0)</f>
        <v>52202.23</v>
      </c>
      <c r="E644" s="51">
        <f t="shared" si="185"/>
        <v>0</v>
      </c>
      <c r="F644" s="52">
        <f t="shared" si="119"/>
        <v>0</v>
      </c>
    </row>
    <row r="645" spans="1:6" ht="24" x14ac:dyDescent="0.2">
      <c r="A645" s="53" t="s">
        <v>608</v>
      </c>
      <c r="B645" s="85" t="s">
        <v>1287</v>
      </c>
      <c r="C645" s="50" t="s">
        <v>1288</v>
      </c>
      <c r="D645" s="51">
        <f t="shared" ref="D645:E645" si="186">IF(D641+D643-D642-D644&gt;=0,D641+D643-D642-D644,0)</f>
        <v>355198.43</v>
      </c>
      <c r="E645" s="51">
        <f t="shared" si="186"/>
        <v>1120408.42</v>
      </c>
      <c r="F645" s="52">
        <f t="shared" si="119"/>
        <v>315.39999999999998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655013.17000000004</v>
      </c>
      <c r="E647" s="243">
        <v>783777.31</v>
      </c>
      <c r="F647" s="57">
        <f t="shared" si="119"/>
        <v>119.7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133741.97</v>
      </c>
      <c r="E649" s="242">
        <v>490556.23</v>
      </c>
      <c r="F649" s="52">
        <f t="shared" ref="F649:F724" si="188">IF(D649&lt;&gt;0,IF(E649/D649&gt;=100,"&gt;&gt;100",E649/D649*100),"-")</f>
        <v>366.8</v>
      </c>
    </row>
    <row r="650" spans="1:6" ht="12.75" customHeight="1" x14ac:dyDescent="0.2">
      <c r="A650" s="53" t="s">
        <v>1296</v>
      </c>
      <c r="B650" s="85" t="s">
        <v>1297</v>
      </c>
      <c r="C650" s="50" t="s">
        <v>1296</v>
      </c>
      <c r="D650" s="242">
        <v>9289402.6600000001</v>
      </c>
      <c r="E650" s="242">
        <v>12114171.83</v>
      </c>
      <c r="F650" s="52">
        <f t="shared" si="188"/>
        <v>130.4</v>
      </c>
    </row>
    <row r="651" spans="1:6" ht="12.75" customHeight="1" x14ac:dyDescent="0.2">
      <c r="A651" s="53" t="s">
        <v>1298</v>
      </c>
      <c r="B651" s="85" t="s">
        <v>1299</v>
      </c>
      <c r="C651" s="50" t="s">
        <v>1298</v>
      </c>
      <c r="D651" s="242">
        <v>8932588.4000000004</v>
      </c>
      <c r="E651" s="242">
        <v>11331916.08</v>
      </c>
      <c r="F651" s="52">
        <f t="shared" si="188"/>
        <v>126.9</v>
      </c>
    </row>
    <row r="652" spans="1:6" ht="24" x14ac:dyDescent="0.2">
      <c r="A652" s="53">
        <v>11</v>
      </c>
      <c r="B652" s="85" t="s">
        <v>1300</v>
      </c>
      <c r="C652" s="50" t="s">
        <v>1301</v>
      </c>
      <c r="D652" s="51">
        <f t="shared" ref="D652:E652" si="189">+D649+D650-D651</f>
        <v>490556.23</v>
      </c>
      <c r="E652" s="51">
        <f t="shared" si="189"/>
        <v>1272811.98</v>
      </c>
      <c r="F652" s="52">
        <f t="shared" si="188"/>
        <v>259.5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269</v>
      </c>
      <c r="E654" s="262">
        <v>270</v>
      </c>
      <c r="F654" s="52">
        <f t="shared" si="188"/>
        <v>100.4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280</v>
      </c>
      <c r="E656" s="262">
        <v>262</v>
      </c>
      <c r="F656" s="52">
        <f t="shared" si="188"/>
        <v>93.6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71297.31</v>
      </c>
      <c r="E675" s="242">
        <v>23817.07</v>
      </c>
      <c r="F675" s="52">
        <f t="shared" si="188"/>
        <v>33.4</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45199</v>
      </c>
      <c r="E694" s="242">
        <v>320044.96999999997</v>
      </c>
      <c r="F694" s="52">
        <f t="shared" si="188"/>
        <v>708.1</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96008.05</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47694.64</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5603.94</v>
      </c>
      <c r="F716" s="52" t="str">
        <f t="shared" si="188"/>
        <v>-</v>
      </c>
    </row>
    <row r="717" spans="1:6" ht="12.75" customHeight="1" x14ac:dyDescent="0.2">
      <c r="A717" s="53">
        <v>31215</v>
      </c>
      <c r="B717" s="85" t="s">
        <v>1413</v>
      </c>
      <c r="C717" s="50" t="s">
        <v>1414</v>
      </c>
      <c r="D717" s="242">
        <v>0</v>
      </c>
      <c r="E717" s="242">
        <v>17472.849999999999</v>
      </c>
      <c r="F717" s="52" t="str">
        <f t="shared" si="188"/>
        <v>-</v>
      </c>
    </row>
    <row r="718" spans="1:6" ht="12.75" customHeight="1" x14ac:dyDescent="0.2">
      <c r="A718" s="53">
        <v>32121</v>
      </c>
      <c r="B718" s="85" t="s">
        <v>1415</v>
      </c>
      <c r="C718" s="50" t="s">
        <v>1416</v>
      </c>
      <c r="D718" s="242">
        <v>0</v>
      </c>
      <c r="E718" s="242">
        <v>197349.32</v>
      </c>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24195.11</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515475.9</v>
      </c>
      <c r="F722" s="52" t="str">
        <f t="shared" si="188"/>
        <v>-</v>
      </c>
    </row>
    <row r="723" spans="1:6" ht="12.75" customHeight="1" x14ac:dyDescent="0.2">
      <c r="A723" s="53" t="s">
        <v>1425</v>
      </c>
      <c r="B723" s="85" t="s">
        <v>1426</v>
      </c>
      <c r="C723" s="50" t="s">
        <v>1425</v>
      </c>
      <c r="D723" s="242">
        <v>0</v>
      </c>
      <c r="E723" s="242">
        <v>9269.06</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v>10185.84</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4206.49</v>
      </c>
      <c r="E743" s="242"/>
      <c r="F743" s="52">
        <f t="shared" si="190"/>
        <v>0</v>
      </c>
    </row>
    <row r="744" spans="1:6" ht="24" x14ac:dyDescent="0.2">
      <c r="A744" s="53">
        <v>34235</v>
      </c>
      <c r="B744" s="232" t="s">
        <v>1467</v>
      </c>
      <c r="C744" s="50" t="s">
        <v>1468</v>
      </c>
      <c r="D744" s="242">
        <v>0</v>
      </c>
      <c r="E744" s="242">
        <v>3562.24</v>
      </c>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v>32095.759999999998</v>
      </c>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v>102487.43</v>
      </c>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sheet="1" objects="1" scenarios="1" formatCells="0" formatColumns="0" formatRows="0" insertColumns="0" insertRows="0" insertHyperlinks="0" deleteColumns="0" deleteRows="0" sort="0" autoFilter="0" pivotTables="0"/>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4209825.9400000004</v>
      </c>
      <c r="E6" s="229">
        <f t="shared" si="0"/>
        <v>5283237.7300000004</v>
      </c>
      <c r="F6" s="230">
        <f t="shared" ref="F6:F260" si="1">IF(D6&gt;0,IF(E6/D6&gt;=100,"&gt;&gt;100",E6/D6*100),"-")</f>
        <v>125.5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2173471.0499999998</v>
      </c>
      <c r="E7" s="104">
        <f t="shared" si="2"/>
        <v>2080494.27</v>
      </c>
      <c r="F7" s="93">
        <f t="shared" si="1"/>
        <v>95.7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183760.79</v>
      </c>
      <c r="E8" s="104">
        <f>E9+E10-E11</f>
        <v>124986.64</v>
      </c>
      <c r="F8" s="93">
        <f t="shared" si="1"/>
        <v>68</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32865.49</v>
      </c>
      <c r="E9" s="247">
        <v>32865.49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390814.48</v>
      </c>
      <c r="E10" s="247">
        <v>393404.29</v>
      </c>
      <c r="F10" s="93">
        <f t="shared" si="1"/>
        <v>100.7</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239919.18</v>
      </c>
      <c r="E11" s="247">
        <v>301283.14</v>
      </c>
      <c r="F11" s="93">
        <f t="shared" si="1"/>
        <v>125.6</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1955725.95</v>
      </c>
      <c r="E12" s="104">
        <f t="shared" si="3"/>
        <v>1914179.57</v>
      </c>
      <c r="F12" s="93">
        <f t="shared" si="1"/>
        <v>97.9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408181.11</v>
      </c>
      <c r="E13" s="104">
        <f t="shared" si="4"/>
        <v>272120.67</v>
      </c>
      <c r="F13" s="93">
        <f t="shared" si="1"/>
        <v>66.7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544241.5</v>
      </c>
      <c r="E15" s="247">
        <v>408181.06</v>
      </c>
      <c r="F15" s="93">
        <f t="shared" si="1"/>
        <v>75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136060.39000000001</v>
      </c>
      <c r="E18" s="247">
        <v>136060.39000000001</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221276.76</v>
      </c>
      <c r="E19" s="104">
        <f t="shared" si="5"/>
        <v>232912.95</v>
      </c>
      <c r="F19" s="93">
        <f t="shared" si="1"/>
        <v>105.3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304378.53999999998</v>
      </c>
      <c r="E20" s="247">
        <v>321950.03999999998</v>
      </c>
      <c r="F20" s="93">
        <f t="shared" si="1"/>
        <v>105.8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129213.21</v>
      </c>
      <c r="E21" s="247">
        <v>159805.59</v>
      </c>
      <c r="F21" s="93">
        <f t="shared" si="1"/>
        <v>123.7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32800.5</v>
      </c>
      <c r="E22" s="247">
        <v>32707.73</v>
      </c>
      <c r="F22" s="93">
        <f t="shared" si="1"/>
        <v>99.7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1109828.47</v>
      </c>
      <c r="E23" s="247">
        <v>1161004.06</v>
      </c>
      <c r="F23" s="93">
        <f t="shared" si="1"/>
        <v>104.6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109901.68</v>
      </c>
      <c r="E26" s="247">
        <v>110378.25</v>
      </c>
      <c r="F26" s="93">
        <f t="shared" si="1"/>
        <v>100.4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1464845.64</v>
      </c>
      <c r="E28" s="247">
        <v>1552932.72</v>
      </c>
      <c r="F28" s="93">
        <f t="shared" si="1"/>
        <v>106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1326268.07</v>
      </c>
      <c r="E29" s="104">
        <f t="shared" si="6"/>
        <v>1409145.94</v>
      </c>
      <c r="F29" s="93">
        <f t="shared" si="1"/>
        <v>106.2</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3702863.5</v>
      </c>
      <c r="E30" s="247">
        <v>4238628.82</v>
      </c>
      <c r="F30" s="93">
        <f t="shared" si="1"/>
        <v>114.5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2376595.4300000002</v>
      </c>
      <c r="E34" s="247">
        <v>2829482.88</v>
      </c>
      <c r="F34" s="93">
        <f t="shared" si="1"/>
        <v>119.1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0.01</v>
      </c>
      <c r="E35" s="104">
        <f t="shared" si="7"/>
        <v>0.01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129.41</v>
      </c>
      <c r="E36" s="247">
        <v>129.41</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129.4</v>
      </c>
      <c r="E40" s="247">
        <v>129.4</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36830.58</v>
      </c>
      <c r="E48" s="247">
        <v>36830.58</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3898.73</v>
      </c>
      <c r="E49" s="247">
        <v>3898.73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40729.31</v>
      </c>
      <c r="E50" s="247">
        <v>40729.31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197218.31</v>
      </c>
      <c r="E54" s="247">
        <v>229457.75</v>
      </c>
      <c r="F54" s="93">
        <f t="shared" si="1"/>
        <v>116.3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197218.31</v>
      </c>
      <c r="E55" s="247">
        <v>229457.75</v>
      </c>
      <c r="F55" s="93">
        <f t="shared" si="1"/>
        <v>116.3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33984.31</v>
      </c>
      <c r="E63" s="104">
        <f t="shared" si="12"/>
        <v>41328.06</v>
      </c>
      <c r="F63" s="93">
        <f t="shared" si="1"/>
        <v>121.6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33984.31</v>
      </c>
      <c r="E64" s="247">
        <v>41328.06</v>
      </c>
      <c r="F64" s="93">
        <f t="shared" si="1"/>
        <v>121.6</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2036354.89</v>
      </c>
      <c r="E68" s="104">
        <f t="shared" si="13"/>
        <v>3202743.46</v>
      </c>
      <c r="F68" s="93">
        <f t="shared" si="1"/>
        <v>157.30000000000001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490556.23</v>
      </c>
      <c r="E69" s="104">
        <f t="shared" si="14"/>
        <v>1272811.98</v>
      </c>
      <c r="F69" s="93">
        <f t="shared" si="1"/>
        <v>259.5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485611.94</v>
      </c>
      <c r="E70" s="104">
        <f t="shared" si="15"/>
        <v>1258610.52</v>
      </c>
      <c r="F70" s="93">
        <f t="shared" si="1"/>
        <v>259.2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485611.94</v>
      </c>
      <c r="E72" s="247">
        <v>1258610.52</v>
      </c>
      <c r="F72" s="93">
        <f t="shared" si="1"/>
        <v>259.2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3208.36</v>
      </c>
      <c r="E75" s="247">
        <v>12730.54</v>
      </c>
      <c r="F75" s="93">
        <f t="shared" si="1"/>
        <v>396.8</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1735.93</v>
      </c>
      <c r="E76" s="247">
        <v>1470.92</v>
      </c>
      <c r="F76" s="93">
        <f t="shared" si="1"/>
        <v>84.7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31136.68</v>
      </c>
      <c r="E78" s="104">
        <f>E79+SUM(E82:E84)-E85+E86</f>
        <v>43512.02</v>
      </c>
      <c r="F78" s="93">
        <f t="shared" si="1"/>
        <v>139.69999999999999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7126</v>
      </c>
      <c r="E84" s="247">
        <v>11649.16</v>
      </c>
      <c r="F84" s="93">
        <f t="shared" si="1"/>
        <v>163.5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24010.68</v>
      </c>
      <c r="E86" s="247">
        <v>31862.86</v>
      </c>
      <c r="F86" s="93">
        <f t="shared" si="1"/>
        <v>132.69999999999999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859648.81</v>
      </c>
      <c r="E146" s="104">
        <f t="shared" si="26"/>
        <v>1102642.1499999999</v>
      </c>
      <c r="F146" s="93">
        <f t="shared" si="1"/>
        <v>128.30000000000001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48898.5</v>
      </c>
      <c r="E159" s="247">
        <v>40540.31</v>
      </c>
      <c r="F159" s="93">
        <f t="shared" si="1"/>
        <v>82.9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11521.41</v>
      </c>
      <c r="E160" s="247">
        <v>9558.99</v>
      </c>
      <c r="F160" s="93">
        <f t="shared" si="1"/>
        <v>83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816019.66</v>
      </c>
      <c r="E161" s="247">
        <v>1067766.1499999999</v>
      </c>
      <c r="F161" s="93">
        <f t="shared" si="1"/>
        <v>130.9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16790.759999999998</v>
      </c>
      <c r="E163" s="247">
        <v>15223.3</v>
      </c>
      <c r="F163" s="93">
        <f t="shared" si="1"/>
        <v>90.7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655013.17000000004</v>
      </c>
      <c r="E170" s="104">
        <f t="shared" si="29"/>
        <v>783777.31</v>
      </c>
      <c r="F170" s="93">
        <f t="shared" si="1"/>
        <v>119.7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655013.17000000004</v>
      </c>
      <c r="E173" s="247">
        <v>783777.31</v>
      </c>
      <c r="F173" s="93">
        <f t="shared" si="1"/>
        <v>119.7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4209825.9400000004</v>
      </c>
      <c r="E175" s="104">
        <f t="shared" si="30"/>
        <v>5283237.7300000004</v>
      </c>
      <c r="F175" s="93">
        <f t="shared" si="1"/>
        <v>125.5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988225.16</v>
      </c>
      <c r="E176" s="104">
        <f t="shared" si="31"/>
        <v>1121658.3899999999</v>
      </c>
      <c r="F176" s="93">
        <f t="shared" si="1"/>
        <v>113.5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853641.7</v>
      </c>
      <c r="E177" s="104">
        <f t="shared" si="32"/>
        <v>1019170.96</v>
      </c>
      <c r="F177" s="93">
        <f t="shared" si="1"/>
        <v>119.4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642098.62</v>
      </c>
      <c r="E178" s="247">
        <v>778452.35</v>
      </c>
      <c r="F178" s="93">
        <f t="shared" si="1"/>
        <v>121.2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154659.57</v>
      </c>
      <c r="E179" s="247">
        <v>192700.71</v>
      </c>
      <c r="F179" s="93">
        <f t="shared" si="1"/>
        <v>124.6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1150.21</v>
      </c>
      <c r="E180" s="104">
        <f t="shared" si="33"/>
        <v>817.88</v>
      </c>
      <c r="F180" s="93">
        <f t="shared" si="1"/>
        <v>71.099999999999994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1150.21</v>
      </c>
      <c r="E183" s="247">
        <v>817.88</v>
      </c>
      <c r="F183" s="93">
        <f t="shared" si="1"/>
        <v>71.099999999999994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55733.3</v>
      </c>
      <c r="E188" s="247">
        <v>47200.02</v>
      </c>
      <c r="F188" s="93">
        <f t="shared" si="1"/>
        <v>84.7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134583.46</v>
      </c>
      <c r="E206" s="104">
        <f t="shared" si="37"/>
        <v>102487.43</v>
      </c>
      <c r="F206" s="93">
        <f t="shared" si="1"/>
        <v>76.2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134583.46</v>
      </c>
      <c r="E207" s="104">
        <f t="shared" si="38"/>
        <v>102487.43</v>
      </c>
      <c r="F207" s="93">
        <f t="shared" si="1"/>
        <v>76.2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134583.46</v>
      </c>
      <c r="E214" s="247">
        <v>102487.43</v>
      </c>
      <c r="F214" s="93">
        <f t="shared" si="1"/>
        <v>76.2</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3221600.78</v>
      </c>
      <c r="E237" s="104">
        <f t="shared" si="41"/>
        <v>4161579.34</v>
      </c>
      <c r="F237" s="93">
        <f t="shared" si="1"/>
        <v>129.19999999999999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2004903.55</v>
      </c>
      <c r="E238" s="104">
        <f t="shared" si="42"/>
        <v>1936678.78</v>
      </c>
      <c r="F238" s="93">
        <f t="shared" si="1"/>
        <v>96.6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2139486.7400000002</v>
      </c>
      <c r="E239" s="104">
        <f t="shared" si="43"/>
        <v>2039166.21</v>
      </c>
      <c r="F239" s="93">
        <f t="shared" si="1"/>
        <v>95.3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189796.23</v>
      </c>
      <c r="E240" s="247">
        <v>0</v>
      </c>
      <c r="F240" s="93">
        <f t="shared" si="1"/>
        <v>0</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1949690.51</v>
      </c>
      <c r="E241" s="247">
        <v>2039166.21</v>
      </c>
      <c r="F241" s="93">
        <f t="shared" si="1"/>
        <v>104.6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134583.19</v>
      </c>
      <c r="E242" s="104">
        <f t="shared" si="44"/>
        <v>102487.43</v>
      </c>
      <c r="F242" s="93">
        <f t="shared" si="1"/>
        <v>76.2</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134583.19</v>
      </c>
      <c r="E243" s="247">
        <v>102487.43</v>
      </c>
      <c r="F243" s="93">
        <f t="shared" si="1"/>
        <v>76.2</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355198.43</v>
      </c>
      <c r="E245" s="104">
        <f t="shared" si="45"/>
        <v>1120408.42</v>
      </c>
      <c r="F245" s="93">
        <f t="shared" si="1"/>
        <v>315.39999999999998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735192.11</v>
      </c>
      <c r="E246" s="104">
        <f t="shared" si="46"/>
        <v>2097905.4500000002</v>
      </c>
      <c r="F246" s="93">
        <f t="shared" si="1"/>
        <v>285.39999999999998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581820.35</v>
      </c>
      <c r="E247" s="247">
        <v>1976629.45</v>
      </c>
      <c r="F247" s="93">
        <f t="shared" si="1"/>
        <v>339.7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153371.76</v>
      </c>
      <c r="E249" s="247">
        <v>121276</v>
      </c>
      <c r="F249" s="93">
        <f t="shared" si="1"/>
        <v>79.099999999999994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379993.68</v>
      </c>
      <c r="E250" s="104">
        <f t="shared" si="47"/>
        <v>977497.03</v>
      </c>
      <c r="F250" s="93">
        <f t="shared" si="1"/>
        <v>257.2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379993.68</v>
      </c>
      <c r="E252" s="247">
        <v>977497.03</v>
      </c>
      <c r="F252" s="93">
        <f t="shared" si="1"/>
        <v>257.2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859648.8</v>
      </c>
      <c r="E255" s="247">
        <v>1102642.1399999999</v>
      </c>
      <c r="F255" s="93">
        <f t="shared" si="1"/>
        <v>128.30000000000001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1850</v>
      </c>
      <c r="E256" s="247">
        <v>1850</v>
      </c>
      <c r="F256" s="93">
        <f t="shared" si="1"/>
        <v>100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478067.91</v>
      </c>
      <c r="E259" s="104">
        <f t="shared" si="49"/>
        <v>2118588.7599999998</v>
      </c>
      <c r="F259" s="93">
        <f t="shared" si="1"/>
        <v>443.2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478067.91</v>
      </c>
      <c r="E260" s="248">
        <v>2118588.7599999998</v>
      </c>
      <c r="F260" s="97">
        <f t="shared" si="1"/>
        <v>443.2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75773.2</v>
      </c>
      <c r="E264" s="247">
        <v>121386.11</v>
      </c>
      <c r="F264" s="93">
        <f t="shared" si="50"/>
        <v>160.19999999999999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800666.37</v>
      </c>
      <c r="E265" s="247">
        <v>996479.34</v>
      </c>
      <c r="F265" s="93">
        <f t="shared" si="50"/>
        <v>124.5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19425.150000000001</v>
      </c>
      <c r="E268" s="247">
        <v>31862.86</v>
      </c>
      <c r="F268" s="93">
        <f t="shared" si="50"/>
        <v>164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4585.53</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45460.88</v>
      </c>
      <c r="E287" s="247">
        <v>53782.99</v>
      </c>
      <c r="F287" s="93">
        <f t="shared" si="50"/>
        <v>118.3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808180.82</v>
      </c>
      <c r="E288" s="247">
        <v>965387.97</v>
      </c>
      <c r="F288" s="93">
        <f t="shared" si="50"/>
        <v>119.5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134583.46</v>
      </c>
      <c r="E294" s="247">
        <v>102487.43</v>
      </c>
      <c r="F294" s="93">
        <f t="shared" si="50"/>
        <v>76.2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893.58</v>
      </c>
      <c r="E295" s="247">
        <v>552</v>
      </c>
      <c r="F295" s="93">
        <f t="shared" si="50"/>
        <v>61.8</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54839.72</v>
      </c>
      <c r="E297" s="247">
        <v>46648.02</v>
      </c>
      <c r="F297" s="93">
        <f t="shared" si="50"/>
        <v>85.1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134583.19</v>
      </c>
      <c r="E312" s="247">
        <v>102487.43</v>
      </c>
      <c r="F312" s="93">
        <f t="shared" si="50"/>
        <v>76.2</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fitToHeight="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98" sqref="E9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9718996.4399999995</v>
      </c>
      <c r="E89" s="81">
        <f t="shared" si="17"/>
        <v>11542158.949999999</v>
      </c>
      <c r="F89" s="63">
        <f t="shared" si="1"/>
        <v>118.8</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9718996.4399999995</v>
      </c>
      <c r="E94" s="81">
        <f t="shared" si="19"/>
        <v>11542158.949999999</v>
      </c>
      <c r="F94" s="63">
        <f t="shared" si="1"/>
        <v>118.8</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9718996.4399999995</v>
      </c>
      <c r="E95" s="249">
        <v>11542158.949999999</v>
      </c>
      <c r="F95" s="63">
        <f t="shared" si="1"/>
        <v>118.8</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9718996.4399999995</v>
      </c>
      <c r="E141" s="106">
        <f t="shared" si="28"/>
        <v>11542158.949999999</v>
      </c>
      <c r="F141" s="82">
        <f t="shared" si="1"/>
        <v>118.8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25" sqref="E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41058.019999999997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41058.019999999997</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41058.019999999997</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v>41058.019999999997</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988225.16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11780081.699999999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11182578.35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8881377.4900000002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2245229.29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12876.85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43094.720000000001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597503.35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11646648.470000001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11017049.359999999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8745023.7599999998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2207188.42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13209.18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51628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597503.35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32095.759999999998</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32095.759999999998</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1121658.3899999999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53782.99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53782.99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53782.99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49049.13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3019.42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1714.44</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1067875.3999999999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965387.97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102487.43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10</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46735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10</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Provjera</v>
      </c>
      <c r="C243" s="118" t="s">
        <v>3248</v>
      </c>
      <c r="D243" s="123"/>
      <c r="E243" s="71">
        <f t="shared" si="19"/>
        <v>0</v>
      </c>
      <c r="F243" s="71">
        <f t="shared" si="20"/>
        <v>1</v>
      </c>
      <c r="G243" s="71"/>
      <c r="H243" s="71"/>
      <c r="I243" s="71"/>
      <c r="J243" s="71"/>
      <c r="K243" s="71"/>
      <c r="L243" s="71">
        <f>IF(AND('PR-RAS'!D498&gt;0,SUM('PR-RAS'!D889:D890)=0),1,0)</f>
        <v>1</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Provjera</v>
      </c>
      <c r="C265" s="118" t="s">
        <v>3270</v>
      </c>
      <c r="D265" s="123"/>
      <c r="E265" s="71">
        <f t="shared" si="19"/>
        <v>0</v>
      </c>
      <c r="F265" s="71">
        <f t="shared" si="20"/>
        <v>1</v>
      </c>
      <c r="G265" s="71"/>
      <c r="H265" s="71"/>
      <c r="I265" s="71"/>
      <c r="J265" s="71"/>
      <c r="K265" s="71"/>
      <c r="L265" s="71">
        <f>IF(AND('PR-RAS'!D608&gt;0,SUM('PR-RAS'!D957:D958)=0),1,0)</f>
        <v>1</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sheet="1" formatCells="0" formatColumns="0" formatRows="0" insertColumns="0" insertRows="0" insertHyperlinks="0" deleteColumns="0" deleteRows="0" selectLockedCells="1" sort="0" autoFilter="0" pivotTables="0"/>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fitToHeight="0"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hitnazadar3@outlook.com</cp:lastModifiedBy>
  <cp:lastPrinted>2025-01-31T06:31:54Z</cp:lastPrinted>
  <dcterms:created xsi:type="dcterms:W3CDTF">2022-04-01T05:14:30Z</dcterms:created>
  <dcterms:modified xsi:type="dcterms:W3CDTF">2025-01-31T06:39:49Z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